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B3B8950E-9162-4BD4-AC86-2F8BA17F679A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E155" i="59" s="1"/>
  <c r="C144" i="59"/>
  <c r="C49" i="65" l="1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<sst xmlns="http://schemas.openxmlformats.org/spreadsheetml/2006/main" count="859" uniqueCount="591">
  <si>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</si>
  <si>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</si>
  <si>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</si>
  <si>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</si>
  <si>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</si>
  <si>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</si>
  <si>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</si>
  <si>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</si>
  <si>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</si>
  <si>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</si>
  <si>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</si>
  <si>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</si>
  <si>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</si>
  <si>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</si>
  <si>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</si>
  <si>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</si>
  <si>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</si>
  <si>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</si>
  <si>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</si>
  <si>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</si>
  <si>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</si>
  <si>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</si>
  <si>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</si>
  <si>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</si>
  <si>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</si>
  <si>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</si>
  <si>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</si>
  <si>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</si>
  <si>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</si>
  <si>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</si>
  <si>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</si>
  <si>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</si>
  <si>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</si>
  <si>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</si>
  <si>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</si>
  <si>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</si>
  <si>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</si>
  <si>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</si>
  <si>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</si>
  <si>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</si>
  <si>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</si>
  <si>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</si>
  <si>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</si>
  <si>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</si>
  <si>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</si>
  <si>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</si>
  <si>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</si>
  <si>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</si>
  <si>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</si>
  <si>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</si>
  <si>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</si>
  <si>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</si>
  <si>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</si>
  <si>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</si>
  <si>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</si>
  <si>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</si>
  <si>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</si>
  <si>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</si>
  <si>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</si>
  <si>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</si>
  <si>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</si>
  <si>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</si>
  <si>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</si>
  <si>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</si>
  <si>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</si>
  <si>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</si>
  <si>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</si>
  <si>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</si>
  <si>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</si>
  <si>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</si>
  <si>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</si>
  <si>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</si>
  <si>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</si>
  <si>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</si>
  <si>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</si>
  <si>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</si>
  <si>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</si>
  <si>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</si>
  <si>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</si>
  <si>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</si>
  <si>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</si>
  <si>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</si>
  <si>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</si>
  <si>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</si>
  <si>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</si>
  <si>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</si>
  <si>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</si>
  <si>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</si>
  <si>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</si>
  <si>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</si>
  <si>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</si>
  <si>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</si>
  <si>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</si>
  <si>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</si>
  <si>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</si>
  <si>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</si>
  <si>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</si>
  <si>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</si>
  <si>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</si>
  <si>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</si>
  <si>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</si>
  <si>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</si>
  <si>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</si>
  <si>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</si>
  <si>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</si>
  <si>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</si>
  <si>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</si>
  <si>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</si>
  <si>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</si>
  <si>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</si>
  <si>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</si>
  <si>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</si>
  <si>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</si>
  <si>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</si>
  <si>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</si>
  <si>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</si>
  <si>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</si>
  <si>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</si>
  <si>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</si>
  <si>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</si>
  <si>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</si>
  <si>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</si>
  <si>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</si>
  <si>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</si>
  <si>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</si>
  <si>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</si>
  <si>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</si>
  <si>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</si>
  <si>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</si>
  <si>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</si>
  <si>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</si>
  <si>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</si>
  <si>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</si>
  <si>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</si>
  <si>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</si>
  <si>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</si>
  <si>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</si>
  <si>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</si>
  <si>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</si>
  <si>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</si>
  <si>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</si>
  <si>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</si>
  <si>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</si>
  <si>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</si>
  <si>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</si>
  <si>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</si>
  <si>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</si>
  <si>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</si>
  <si>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</si>
  <si>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</si>
  <si>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</si>
  <si>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</si>
  <si>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</si>
  <si>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</si>
  <si>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</si>
  <si>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</si>
  <si>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</si>
  <si>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</si>
  <si>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</si>
  <si>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</si>
  <si>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</si>
  <si>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</si>
  <si>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</si>
  <si>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</si>
  <si>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</si>
  <si>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</si>
  <si>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</si>
  <si>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</si>
  <si>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</si>
  <si>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</si>
  <si>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</si>
  <si>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</si>
  <si>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</si>
  <si>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</si>
  <si>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</si>
  <si>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</si>
  <si>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</si>
  <si>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</si>
  <si>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</si>
  <si>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</si>
  <si>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</si>
  <si>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</si>
  <si>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</si>
  <si>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</si>
  <si>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</si>
  <si>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</si>
  <si>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</si>
  <si>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</si>
  <si>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</si>
  <si>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</si>
  <si>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</si>
  <si>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</si>
  <si>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</si>
  <si>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</si>
  <si>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</si>
  <si>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</si>
  <si>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</si>
  <si>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</si>
  <si>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</si>
  <si>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</si>
  <si>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</si>
  <si>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</si>
  <si>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</si>
  <si>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</si>
  <si>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</si>
  <si>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</si>
  <si>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</si>
  <si>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</si>
  <si>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</si>
  <si>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</si>
  <si>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</si>
  <si>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</si>
  <si>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</si>
  <si>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</si>
  <si>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</si>
  <si>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</si>
  <si>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</si>
  <si>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</si>
  <si>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</si>
  <si>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</si>
  <si>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</si>
  <si>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</si>
  <si>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</si>
  <si>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</si>
  <si>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</si>
  <si>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</si>
  <si>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</si>
  <si>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</si>
  <si>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</si>
  <si>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</si>
  <si>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</si>
  <si>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</si>
  <si>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</si>
  <si>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</si>
  <si>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</si>
  <si>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</si>
  <si>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</si>
  <si>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</si>
  <si>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</si>
  <si>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</si>
  <si>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</si>
  <si>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</si>
  <si>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</si>
  <si>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</si>
  <si>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</si>
  <si>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</si>
  <si>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</si>
  <si>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</si>
  <si>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</si>
  <si>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</si>
  <si>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</si>
  <si>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</si>
  <si>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</si>
  <si>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</si>
  <si>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</si>
  <si>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</si>
  <si>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</si>
  <si>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</si>
  <si>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</si>
  <si>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</si>
  <si>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</si>
  <si>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</si>
  <si>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</si>
  <si>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</si>
  <si>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</si>
  <si>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</si>
  <si>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</si>
  <si>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</si>
  <si>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</si>
  <si>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</si>
  <si>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</si>
  <si>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</si>
  <si>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</si>
  <si>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</si>
  <si>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</si>
  <si>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</si>
  <si>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</si>
  <si>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</si>
  <si>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</si>
  <si>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</si>
  <si>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</si>
  <si>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</si>
  <si>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</si>
  <si>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</si>
  <si>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</si>
  <si>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</si>
  <si>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</si>
  <si>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</si>
  <si>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</si>
  <si>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</si>
  <si>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</si>
  <si>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</si>
  <si>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</si>
  <si>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</si>
  <si>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</si>
  <si>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</si>
  <si>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</si>
  <si>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</si>
  <si>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</si>
  <si>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</si>
  <si>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</si>
  <si>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</si>
  <si>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</si>
  <si>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</si>
  <si>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</si>
  <si>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</si>
  <si>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</si>
  <si>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</si>
  <si>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</si>
  <si>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</si>
  <si>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</si>
  <si>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</si>
  <si>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</si>
  <si>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</si>
  <si>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</si>
  <si>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</si>
  <si>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</si>
  <si>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</si>
  <si>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</si>
  <si>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</si>
  <si>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</si>
  <si>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</si>
  <si>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</si>
  <si>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</si>
  <si>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</si>
  <si>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</si>
  <si>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</si>
  <si>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</si>
  <si>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</si>
  <si>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</si>
  <si>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</si>
  <si>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</si>
  <si>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</si>
  <si>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</si>
  <si>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</si>
  <si>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</si>
  <si>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</si>
  <si>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</si>
  <si>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</si>
  <si>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</si>
  <si>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</si>
  <si>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</si>
  <si>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</si>
  <si>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</si>
  <si>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</si>
  <si>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</si>
  <si>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</si>
  <si>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</si>
  <si>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</si>
  <si>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</si>
  <si>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</si>
  <si>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</si>
  <si>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</si>
  <si>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</si>
  <si>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</si>
  <si>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</si>
  <si>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</si>
  <si>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</si>
  <si>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</si>
  <si>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</si>
  <si>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</si>
  <si>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</si>
  <si>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</si>
  <si>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</si>
  <si>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</si>
  <si>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</si>
  <si>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</si>
  <si>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</si>
  <si>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</si>
  <si>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</si>
  <si>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</si>
  <si>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</si>
  <si>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</si>
  <si>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</si>
  <si>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</si>
  <si>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</si>
  <si>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</si>
  <si>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</si>
  <si>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</si>
  <si>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</si>
  <si>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</si>
  <si>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</si>
  <si>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</si>
  <si>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</si>
  <si>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</si>
  <si>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</si>
  <si>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</si>
  <si>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</si>
  <si>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</si>
  <si>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</si>
  <si>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</si>
  <si>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</si>
  <si>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</si>
  <si>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</si>
  <si>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</si>
  <si>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</si>
  <si>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</si>
  <si>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</si>
  <si>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</si>
  <si>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</si>
  <si>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</si>
  <si>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</si>
  <si>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</si>
  <si>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</si>
  <si>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</si>
  <si>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</si>
  <si>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</si>
  <si>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</si>
  <si>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</si>
  <si>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</si>
  <si>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</si>
  <si>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</si>
  <si>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</si>
  <si>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</si>
  <si>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</si>
  <si>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</si>
  <si>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</si>
  <si>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</si>
  <si>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</si>
  <si>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</si>
  <si>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</si>
  <si>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</si>
  <si>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</si>
  <si>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</si>
  <si>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</si>
  <si>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</si>
  <si>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</si>
  <si>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</si>
  <si>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</si>
  <si>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</si>
  <si>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</si>
  <si>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</si>
  <si>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</si>
  <si>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</si>
  <si>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</si>
  <si>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</si>
  <si>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</si>
  <si>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</si>
  <si>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</si>
  <si>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</si>
  <si>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</si>
  <si>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</si>
  <si>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</si>
  <si>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</si>
  <si>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</si>
  <si>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</si>
  <si>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</si>
  <si>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</si>
  <si>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</si>
  <si>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</si>
  <si>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</si>
  <si>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</si>
  <si>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</si>
  <si>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</si>
  <si>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</si>
  <si>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</si>
  <si>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</si>
  <si>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</si>
  <si>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</si>
  <si>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</si>
  <si>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</si>
  <si>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</si>
  <si>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</si>
  <si>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</si>
  <si>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</si>
  <si>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</si>
  <si>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</si>
  <si>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</si>
  <si>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</si>
  <si>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</si>
  <si>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</si>
  <si>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</si>
  <si>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</si>
  <si>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</si>
  <si>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</si>
  <si>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</si>
  <si>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</si>
  <si>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</si>
  <si>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</si>
  <si>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</si>
  <si>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</si>
  <si>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</si>
  <si>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</si>
  <si>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</si>
  <si>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</si>
  <si>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</si>
  <si>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</si>
  <si>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</si>
  <si>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</si>
  <si>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</si>
  <si>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</si>
  <si>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</si>
  <si>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</si>
  <si>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</si>
  <si>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</si>
  <si>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</si>
  <si>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</si>
  <si>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</si>
  <si>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</si>
  <si>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</si>
  <si>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</si>
  <si>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</si>
  <si>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</si>
  <si>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</si>
  <si>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</si>
  <si>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</si>
  <si>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</si>
  <si>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</si>
  <si>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</si>
  <si>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</si>
  <si>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</si>
  <si>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</si>
  <si>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</si>
  <si>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</si>
  <si>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</si>
  <si>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</si>
  <si>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</si>
  <si>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</si>
  <si>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</si>
  <si>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</si>
  <si>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</si>
  <si>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</si>
  <si>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</si>
  <si>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</si>
  <si>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</si>
  <si>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</si>
  <si>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</si>
  <si>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</si>
  <si>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</si>
  <si>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</si>
  <si>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</si>
  <si>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</si>
  <si>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</si>
  <si>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</si>
  <si>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</si>
  <si>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</si>
  <si>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</si>
  <si>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</si>
  <si>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</si>
  <si>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</si>
  <si>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</si>
  <si>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</si>
  <si>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</si>
  <si>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</si>
  <si>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</si>
  <si>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</si>
  <si>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</si>
  <si>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</si>
  <si>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</si>
  <si>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</si>
  <si>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</si>
  <si>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</si>
  <si>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</si>
  <si>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</si>
  <si>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</si>
  <si>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</si>
  <si>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</si>
  <si>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</si>
  <si>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</si>
  <si>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</si>
  <si>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</si>
  <si>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</si>
  <si>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</si>
  <si>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</si>
  <si>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</si>
  <si>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</si>
  <si>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</si>
  <si>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</si>
  <si>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</si>
  <si>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</si>
  <si>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</si>
  <si>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</si>
  <si>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</si>
  <si>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</si>
  <si>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</si>
  <si>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</si>
  <si>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</si>
  <si>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</si>
  <si>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</si>
  <si>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</si>
  <si>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</si>
  <si>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</si>
  <si>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</si>
  <si>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</si>
  <si>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</si>
  <si>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</si>
  <si>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</si>
  <si>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</si>
  <si>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</si>
  <si>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Sistema de Agua Potable y Alcantarillado Municipal de Valle de Santiago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</si>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</sst>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200024</xdr:rowOff>
    </xdr:from>
    <xdr:to>
      <xdr:col>1</xdr:col>
      <xdr:colOff>0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34826D-ED59-4B38-8731-3297D89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4"/>
          <a:ext cx="981075" cy="40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G17" sqref="G17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67" t="s">
        <v>589</v>
      </c>
      <c r="B1" s="168"/>
      <c r="C1" s="87" t="s">
        <v>486</v>
      </c>
      <c r="D1" s="88">
        <v>2026</v>
      </c>
    </row>
    <row r="2" spans="1:4" ht="16.149999999999999" customHeight="1" x14ac:dyDescent="0.2">
      <c r="A2" s="169" t="s">
        <v>485</v>
      </c>
      <c r="B2" s="170"/>
      <c r="C2" s="2" t="s">
        <v>487</v>
      </c>
      <c r="D2" s="89" t="s">
        <v>489</v>
      </c>
    </row>
    <row r="3" spans="1:4" ht="16.149999999999999" customHeight="1" x14ac:dyDescent="0.2">
      <c r="A3" s="169" t="s">
        <v>590</v>
      </c>
      <c r="B3" s="170"/>
      <c r="C3" s="2" t="s">
        <v>488</v>
      </c>
      <c r="D3" s="90">
        <v>3</v>
      </c>
    </row>
    <row r="4" spans="1:4" ht="16.149999999999999" customHeight="1" x14ac:dyDescent="0.2">
      <c r="A4" s="169" t="s">
        <v>504</v>
      </c>
      <c r="B4" s="170"/>
      <c r="C4" s="154"/>
      <c r="D4" s="89"/>
    </row>
    <row r="5" spans="1:4" ht="15" customHeight="1" x14ac:dyDescent="0.2">
      <c r="A5" s="155" t="s">
        <v>29</v>
      </c>
      <c r="B5" s="161" t="s">
        <v>30</v>
      </c>
      <c r="C5" s="161"/>
      <c r="D5" s="162"/>
    </row>
    <row r="6" spans="1:4" x14ac:dyDescent="0.2">
      <c r="A6" s="156"/>
      <c r="B6" s="163"/>
      <c r="C6" s="163"/>
      <c r="D6" s="164"/>
    </row>
    <row r="7" spans="1:4" x14ac:dyDescent="0.2">
      <c r="A7" s="156"/>
      <c r="B7" s="165" t="s">
        <v>33</v>
      </c>
      <c r="C7" s="165"/>
      <c r="D7" s="166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zoomScaleNormal="100" workbookViewId="0">
      <selection activeCell="A92" sqref="A92:E92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2" t="s">
        <v>589</v>
      </c>
      <c r="B1" s="172"/>
      <c r="C1" s="172"/>
      <c r="D1" s="2" t="s">
        <v>486</v>
      </c>
      <c r="E1" s="8">
        <v>2026</v>
      </c>
    </row>
    <row r="2" spans="1:5" s="3" customFormat="1" ht="18.95" customHeight="1" x14ac:dyDescent="0.25">
      <c r="A2" s="172" t="s">
        <v>491</v>
      </c>
      <c r="B2" s="172"/>
      <c r="C2" s="172"/>
      <c r="D2" s="2" t="s">
        <v>487</v>
      </c>
      <c r="E2" s="8" t="s">
        <v>489</v>
      </c>
    </row>
    <row r="3" spans="1:5" s="3" customFormat="1" ht="18.95" customHeight="1" x14ac:dyDescent="0.25">
      <c r="A3" s="172" t="s">
        <v>590</v>
      </c>
      <c r="B3" s="172"/>
      <c r="C3" s="172"/>
      <c r="D3" s="2" t="s">
        <v>488</v>
      </c>
      <c r="E3" s="8">
        <v>3</v>
      </c>
    </row>
    <row r="4" spans="1:5" s="3" customFormat="1" ht="18.95" customHeight="1" x14ac:dyDescent="0.25">
      <c r="A4" s="172" t="s">
        <v>504</v>
      </c>
      <c r="B4" s="172"/>
      <c r="C4" s="172"/>
      <c r="D4" s="2"/>
      <c r="E4" s="8"/>
    </row>
    <row r="5" spans="1:5" x14ac:dyDescent="0.2">
      <c r="A5" s="173" t="s">
        <v>113</v>
      </c>
      <c r="B5" s="173"/>
      <c r="C5" s="173"/>
      <c r="D5" s="173"/>
      <c r="E5" s="173"/>
    </row>
    <row r="7" spans="1:5" x14ac:dyDescent="0.2">
      <c r="A7" s="171" t="s">
        <v>539</v>
      </c>
      <c r="B7" s="171"/>
      <c r="C7" s="171"/>
      <c r="D7" s="171"/>
      <c r="E7" s="171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71744846.170000002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69376556.450000003</v>
      </c>
      <c r="D10" s="95">
        <f>C10/$C$9</f>
        <v>0.96699010665674412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69376556.450000003</v>
      </c>
      <c r="D48" s="95">
        <f t="shared" si="0"/>
        <v>0.96699010665674412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69376556.450000003</v>
      </c>
      <c r="D51" s="29">
        <f t="shared" si="0"/>
        <v>0.96699010665674412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70000</v>
      </c>
      <c r="D57" s="95">
        <f t="shared" si="0"/>
        <v>9.7567983955439011E-4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70000</v>
      </c>
      <c r="D64" s="95">
        <f t="shared" si="0"/>
        <v>9.7567983955439011E-4</v>
      </c>
      <c r="E64" s="24"/>
    </row>
    <row r="65" spans="1:5" x14ac:dyDescent="0.2">
      <c r="A65" s="25">
        <v>4221</v>
      </c>
      <c r="B65" s="26" t="s">
        <v>250</v>
      </c>
      <c r="C65" s="123">
        <v>70000</v>
      </c>
      <c r="D65" s="29">
        <f t="shared" si="0"/>
        <v>9.7567983955439011E-4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2298289.7200000002</v>
      </c>
      <c r="D69" s="95">
        <f t="shared" si="0"/>
        <v>3.2034213503701489E-2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2298289.7200000002</v>
      </c>
      <c r="D83" s="95">
        <f t="shared" si="1"/>
        <v>3.2034213503701489E-2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2298289.7200000002</v>
      </c>
      <c r="D90" s="29">
        <f t="shared" si="1"/>
        <v>3.2034213503701489E-2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1" t="s">
        <v>538</v>
      </c>
      <c r="B92" s="171"/>
      <c r="C92" s="171"/>
      <c r="D92" s="171"/>
      <c r="E92" s="171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45322715.279999994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42412666.159999996</v>
      </c>
      <c r="D95" s="95">
        <f>C95/$C$94</f>
        <v>0.93579270125318059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21455142.210000001</v>
      </c>
      <c r="D96" s="95">
        <f t="shared" ref="D96:D159" si="2">C96/$C$94</f>
        <v>0.47338607313025938</v>
      </c>
      <c r="E96" s="26"/>
    </row>
    <row r="97" spans="1:5" x14ac:dyDescent="0.2">
      <c r="A97" s="28">
        <v>5111</v>
      </c>
      <c r="B97" s="26" t="s">
        <v>274</v>
      </c>
      <c r="C97" s="123">
        <v>15092558.939999999</v>
      </c>
      <c r="D97" s="29">
        <f t="shared" si="2"/>
        <v>0.33300209060201746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1563517.72</v>
      </c>
      <c r="D99" s="29">
        <f t="shared" si="2"/>
        <v>3.449744152221941E-2</v>
      </c>
      <c r="E99" s="26"/>
    </row>
    <row r="100" spans="1:5" x14ac:dyDescent="0.2">
      <c r="A100" s="28">
        <v>5114</v>
      </c>
      <c r="B100" s="26" t="s">
        <v>277</v>
      </c>
      <c r="C100" s="123">
        <v>3547524.53</v>
      </c>
      <c r="D100" s="29">
        <f t="shared" si="2"/>
        <v>7.8272550708484392E-2</v>
      </c>
      <c r="E100" s="26"/>
    </row>
    <row r="101" spans="1:5" x14ac:dyDescent="0.2">
      <c r="A101" s="28">
        <v>5115</v>
      </c>
      <c r="B101" s="26" t="s">
        <v>278</v>
      </c>
      <c r="C101" s="123">
        <v>1251541.02</v>
      </c>
      <c r="D101" s="29">
        <f t="shared" si="2"/>
        <v>2.7613990297538065E-2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5767531.6999999993</v>
      </c>
      <c r="D103" s="95">
        <f t="shared" si="2"/>
        <v>0.12725476980733974</v>
      </c>
      <c r="E103" s="26"/>
    </row>
    <row r="104" spans="1:5" x14ac:dyDescent="0.2">
      <c r="A104" s="28">
        <v>5121</v>
      </c>
      <c r="B104" s="26" t="s">
        <v>281</v>
      </c>
      <c r="C104" s="123">
        <v>347179.65</v>
      </c>
      <c r="D104" s="29">
        <f t="shared" si="2"/>
        <v>7.6601688106097089E-3</v>
      </c>
      <c r="E104" s="26"/>
    </row>
    <row r="105" spans="1:5" x14ac:dyDescent="0.2">
      <c r="A105" s="28">
        <v>5122</v>
      </c>
      <c r="B105" s="26" t="s">
        <v>282</v>
      </c>
      <c r="C105" s="123">
        <v>18981.669999999998</v>
      </c>
      <c r="D105" s="29">
        <f t="shared" si="2"/>
        <v>4.1881140356955245E-4</v>
      </c>
      <c r="E105" s="26"/>
    </row>
    <row r="106" spans="1:5" x14ac:dyDescent="0.2">
      <c r="A106" s="28">
        <v>5123</v>
      </c>
      <c r="B106" s="26" t="s">
        <v>283</v>
      </c>
      <c r="C106" s="123">
        <v>730944.81</v>
      </c>
      <c r="D106" s="29">
        <f t="shared" si="2"/>
        <v>1.6127559999092801E-2</v>
      </c>
      <c r="E106" s="26"/>
    </row>
    <row r="107" spans="1:5" x14ac:dyDescent="0.2">
      <c r="A107" s="28">
        <v>5124</v>
      </c>
      <c r="B107" s="26" t="s">
        <v>284</v>
      </c>
      <c r="C107" s="123">
        <v>2681293.48</v>
      </c>
      <c r="D107" s="29">
        <f t="shared" si="2"/>
        <v>5.9160036273978513E-2</v>
      </c>
      <c r="E107" s="26"/>
    </row>
    <row r="108" spans="1:5" x14ac:dyDescent="0.2">
      <c r="A108" s="28">
        <v>5125</v>
      </c>
      <c r="B108" s="26" t="s">
        <v>285</v>
      </c>
      <c r="C108" s="123">
        <v>289237.56</v>
      </c>
      <c r="D108" s="29">
        <f t="shared" si="2"/>
        <v>6.3817350353595152E-3</v>
      </c>
      <c r="E108" s="26"/>
    </row>
    <row r="109" spans="1:5" x14ac:dyDescent="0.2">
      <c r="A109" s="28">
        <v>5126</v>
      </c>
      <c r="B109" s="26" t="s">
        <v>286</v>
      </c>
      <c r="C109" s="123">
        <v>856288.45</v>
      </c>
      <c r="D109" s="29">
        <f t="shared" si="2"/>
        <v>1.8893140993647899E-2</v>
      </c>
      <c r="E109" s="26"/>
    </row>
    <row r="110" spans="1:5" x14ac:dyDescent="0.2">
      <c r="A110" s="28">
        <v>5127</v>
      </c>
      <c r="B110" s="26" t="s">
        <v>287</v>
      </c>
      <c r="C110" s="123">
        <v>639315.98</v>
      </c>
      <c r="D110" s="29">
        <f t="shared" si="2"/>
        <v>1.4105862282309404E-2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204290.1</v>
      </c>
      <c r="D112" s="29">
        <f t="shared" si="2"/>
        <v>4.5074550087723705E-3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15189992.249999998</v>
      </c>
      <c r="D113" s="95">
        <f t="shared" si="2"/>
        <v>0.33515185831558147</v>
      </c>
      <c r="E113" s="26"/>
    </row>
    <row r="114" spans="1:5" x14ac:dyDescent="0.2">
      <c r="A114" s="28">
        <v>5131</v>
      </c>
      <c r="B114" s="26" t="s">
        <v>291</v>
      </c>
      <c r="C114" s="123">
        <v>6572746.3200000003</v>
      </c>
      <c r="D114" s="29">
        <f t="shared" si="2"/>
        <v>0.14502101825528582</v>
      </c>
      <c r="E114" s="26"/>
    </row>
    <row r="115" spans="1:5" x14ac:dyDescent="0.2">
      <c r="A115" s="28">
        <v>5132</v>
      </c>
      <c r="B115" s="26" t="s">
        <v>292</v>
      </c>
      <c r="C115" s="123">
        <v>682133.47</v>
      </c>
      <c r="D115" s="29">
        <f t="shared" si="2"/>
        <v>1.5050587013285406E-2</v>
      </c>
      <c r="E115" s="26"/>
    </row>
    <row r="116" spans="1:5" x14ac:dyDescent="0.2">
      <c r="A116" s="28">
        <v>5133</v>
      </c>
      <c r="B116" s="26" t="s">
        <v>293</v>
      </c>
      <c r="C116" s="123">
        <v>1333059.8</v>
      </c>
      <c r="D116" s="29">
        <f t="shared" si="2"/>
        <v>2.9412619958104156E-2</v>
      </c>
      <c r="E116" s="26"/>
    </row>
    <row r="117" spans="1:5" x14ac:dyDescent="0.2">
      <c r="A117" s="28">
        <v>5134</v>
      </c>
      <c r="B117" s="26" t="s">
        <v>294</v>
      </c>
      <c r="C117" s="123">
        <v>249706.28</v>
      </c>
      <c r="D117" s="29">
        <f t="shared" si="2"/>
        <v>5.5095172135503183E-3</v>
      </c>
      <c r="E117" s="26"/>
    </row>
    <row r="118" spans="1:5" x14ac:dyDescent="0.2">
      <c r="A118" s="28">
        <v>5135</v>
      </c>
      <c r="B118" s="26" t="s">
        <v>295</v>
      </c>
      <c r="C118" s="123">
        <v>2656467.46</v>
      </c>
      <c r="D118" s="29">
        <f t="shared" si="2"/>
        <v>5.8612275182291333E-2</v>
      </c>
      <c r="E118" s="26"/>
    </row>
    <row r="119" spans="1:5" x14ac:dyDescent="0.2">
      <c r="A119" s="28">
        <v>5136</v>
      </c>
      <c r="B119" s="26" t="s">
        <v>296</v>
      </c>
      <c r="C119" s="123">
        <v>25000</v>
      </c>
      <c r="D119" s="29">
        <f t="shared" si="2"/>
        <v>5.5159978491032733E-4</v>
      </c>
      <c r="E119" s="26"/>
    </row>
    <row r="120" spans="1:5" x14ac:dyDescent="0.2">
      <c r="A120" s="28">
        <v>5137</v>
      </c>
      <c r="B120" s="26" t="s">
        <v>297</v>
      </c>
      <c r="C120" s="123">
        <v>100334.59</v>
      </c>
      <c r="D120" s="29">
        <f t="shared" si="2"/>
        <v>2.2137815305226347E-3</v>
      </c>
      <c r="E120" s="26"/>
    </row>
    <row r="121" spans="1:5" x14ac:dyDescent="0.2">
      <c r="A121" s="28">
        <v>5138</v>
      </c>
      <c r="B121" s="26" t="s">
        <v>298</v>
      </c>
      <c r="C121" s="123">
        <v>79588.33</v>
      </c>
      <c r="D121" s="29">
        <f t="shared" si="2"/>
        <v>1.7560362283748859E-3</v>
      </c>
      <c r="E121" s="26"/>
    </row>
    <row r="122" spans="1:5" x14ac:dyDescent="0.2">
      <c r="A122" s="28">
        <v>5139</v>
      </c>
      <c r="B122" s="26" t="s">
        <v>299</v>
      </c>
      <c r="C122" s="123">
        <v>3490956</v>
      </c>
      <c r="D122" s="29">
        <f t="shared" si="2"/>
        <v>7.7024423149256657E-2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318400</v>
      </c>
      <c r="D123" s="95">
        <f t="shared" si="2"/>
        <v>7.025174860617928E-3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22500</v>
      </c>
      <c r="D124" s="95">
        <f t="shared" si="2"/>
        <v>4.9643980641929451E-4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22500</v>
      </c>
      <c r="D126" s="29">
        <f t="shared" si="2"/>
        <v>4.9643980641929451E-4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295900</v>
      </c>
      <c r="D133" s="95">
        <f t="shared" si="2"/>
        <v>6.5287350541986333E-3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295900</v>
      </c>
      <c r="D135" s="29">
        <f t="shared" si="2"/>
        <v>6.5287350541986333E-3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2591649.12</v>
      </c>
      <c r="D181" s="95">
        <f t="shared" si="3"/>
        <v>5.7182123886201558E-2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2591649.12</v>
      </c>
      <c r="D182" s="95">
        <f t="shared" si="3"/>
        <v>5.7182123886201558E-2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2425069.0699999998</v>
      </c>
      <c r="D187" s="29">
        <f t="shared" si="3"/>
        <v>5.3506703096187491E-2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86786.559999999998</v>
      </c>
      <c r="D189" s="29">
        <f t="shared" si="3"/>
        <v>1.9148579131642884E-3</v>
      </c>
      <c r="E189" s="26"/>
    </row>
    <row r="190" spans="1:5" x14ac:dyDescent="0.2">
      <c r="A190" s="28">
        <v>5518</v>
      </c>
      <c r="B190" s="26" t="s">
        <v>41</v>
      </c>
      <c r="C190" s="123">
        <v>79793.490000000005</v>
      </c>
      <c r="D190" s="29">
        <f t="shared" si="3"/>
        <v>1.7605628768497742E-3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58" zoomScaleNormal="100" workbookViewId="0">
      <selection activeCell="I11" sqref="I11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0" t="s">
        <v>589</v>
      </c>
      <c r="B1" s="174"/>
      <c r="C1" s="174"/>
      <c r="D1" s="174"/>
      <c r="E1" s="174"/>
      <c r="F1" s="174"/>
      <c r="G1" s="2" t="s">
        <v>486</v>
      </c>
      <c r="H1" s="8">
        <v>2026</v>
      </c>
    </row>
    <row r="2" spans="1:8" s="3" customFormat="1" ht="18.95" customHeight="1" x14ac:dyDescent="0.25">
      <c r="A2" s="170" t="s">
        <v>490</v>
      </c>
      <c r="B2" s="174"/>
      <c r="C2" s="174"/>
      <c r="D2" s="174"/>
      <c r="E2" s="174"/>
      <c r="F2" s="174"/>
      <c r="G2" s="2" t="s">
        <v>487</v>
      </c>
      <c r="H2" s="8" t="s">
        <v>489</v>
      </c>
    </row>
    <row r="3" spans="1:8" s="3" customFormat="1" ht="18.95" customHeight="1" x14ac:dyDescent="0.25">
      <c r="A3" s="170" t="s">
        <v>590</v>
      </c>
      <c r="B3" s="174"/>
      <c r="C3" s="174"/>
      <c r="D3" s="174"/>
      <c r="E3" s="174"/>
      <c r="F3" s="174"/>
      <c r="G3" s="2" t="s">
        <v>488</v>
      </c>
      <c r="H3" s="8">
        <v>3</v>
      </c>
    </row>
    <row r="4" spans="1:8" s="3" customFormat="1" ht="18.95" customHeight="1" x14ac:dyDescent="0.25">
      <c r="A4" s="170" t="s">
        <v>504</v>
      </c>
      <c r="B4" s="174"/>
      <c r="C4" s="174"/>
      <c r="D4" s="174"/>
      <c r="E4" s="174"/>
      <c r="F4" s="174"/>
      <c r="G4" s="2"/>
      <c r="H4" s="8"/>
    </row>
    <row r="5" spans="1:8" x14ac:dyDescent="0.2">
      <c r="A5" s="173" t="s">
        <v>113</v>
      </c>
      <c r="B5" s="173"/>
      <c r="C5" s="173"/>
      <c r="D5" s="173"/>
      <c r="E5" s="173"/>
      <c r="F5" s="173"/>
      <c r="G5" s="173"/>
      <c r="H5" s="173"/>
    </row>
    <row r="7" spans="1:8" x14ac:dyDescent="0.2">
      <c r="A7" s="176" t="s">
        <v>86</v>
      </c>
      <c r="B7" s="176"/>
      <c r="C7" s="176"/>
      <c r="D7" s="176"/>
      <c r="E7" s="176"/>
      <c r="F7" s="176"/>
      <c r="G7" s="176"/>
      <c r="H7" s="176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76" t="s">
        <v>87</v>
      </c>
      <c r="B13" s="176"/>
      <c r="C13" s="176"/>
      <c r="D13" s="176"/>
      <c r="E13" s="176"/>
      <c r="F13" s="176"/>
      <c r="G13" s="176"/>
      <c r="H13" s="176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27407.34</v>
      </c>
      <c r="D15" s="125">
        <v>27407.34</v>
      </c>
      <c r="E15" s="125">
        <v>27407.34</v>
      </c>
      <c r="F15" s="125">
        <v>27407.34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10176012.67</v>
      </c>
      <c r="D16" s="125">
        <v>10176012.67</v>
      </c>
      <c r="E16" s="125">
        <v>10176012.67</v>
      </c>
      <c r="F16" s="125">
        <v>10176012.67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6" t="s">
        <v>88</v>
      </c>
      <c r="B18" s="176"/>
      <c r="C18" s="176"/>
      <c r="D18" s="176"/>
      <c r="E18" s="176"/>
      <c r="F18" s="176"/>
      <c r="G18" s="176"/>
      <c r="H18" s="176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867824.51</v>
      </c>
      <c r="D20" s="125">
        <v>867824.51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260719.45</v>
      </c>
      <c r="D21" s="125">
        <v>260719.45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53905581.409999996</v>
      </c>
      <c r="D23" s="125">
        <v>53905581.409999996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1006655.71</v>
      </c>
      <c r="D24" s="125">
        <v>1006655.71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309704.62</v>
      </c>
      <c r="D25" s="125">
        <v>309704.62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-0.94</v>
      </c>
      <c r="D26" s="125">
        <v>-0.94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1055991.72</v>
      </c>
      <c r="D27" s="125">
        <v>1055991.72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6" t="s">
        <v>477</v>
      </c>
      <c r="B30" s="176"/>
      <c r="C30" s="176"/>
      <c r="D30" s="176"/>
      <c r="E30" s="176"/>
      <c r="F30" s="176"/>
      <c r="G30" s="176"/>
      <c r="H30" s="176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</row>
    <row r="39" spans="1:8" x14ac:dyDescent="0.2">
      <c r="A39" s="176" t="s">
        <v>138</v>
      </c>
      <c r="B39" s="176"/>
      <c r="C39" s="176"/>
      <c r="D39" s="176"/>
      <c r="E39" s="176"/>
      <c r="F39" s="176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275407.78000000003</v>
      </c>
      <c r="E41" s="4" t="str">
        <f>+IF(OR(C41&lt;&gt;0,C42&lt;&gt;0),"","SIN INFORMACIÓN QUE REVELAR")</f>
        <v/>
      </c>
    </row>
    <row r="42" spans="1:8" x14ac:dyDescent="0.2">
      <c r="A42" s="6">
        <v>1151</v>
      </c>
      <c r="B42" s="4" t="s">
        <v>140</v>
      </c>
      <c r="C42" s="125">
        <v>275407.78000000003</v>
      </c>
    </row>
    <row r="44" spans="1:8" x14ac:dyDescent="0.2">
      <c r="A44" s="176" t="s">
        <v>93</v>
      </c>
      <c r="B44" s="176"/>
      <c r="C44" s="176"/>
      <c r="D44" s="176"/>
      <c r="E44" s="176"/>
      <c r="F44" s="176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76" t="s">
        <v>94</v>
      </c>
      <c r="B48" s="176"/>
      <c r="C48" s="176"/>
      <c r="D48" s="176"/>
      <c r="E48" s="176"/>
      <c r="F48" s="176"/>
      <c r="G48" s="176"/>
      <c r="H48" s="176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6" t="s">
        <v>98</v>
      </c>
      <c r="B54" s="176"/>
      <c r="C54" s="176"/>
      <c r="D54" s="176"/>
      <c r="E54" s="176"/>
      <c r="F54" s="176"/>
      <c r="G54" s="176"/>
      <c r="H54" s="176"/>
      <c r="I54" s="176"/>
      <c r="J54" s="176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54004626.830000006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204807.97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43818792.590000004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7530557.0999999996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2450469.17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49535291.620000005</v>
      </c>
      <c r="D64" s="125">
        <f t="shared" ref="D64:E64" si="0">SUM(D65:D72)</f>
        <v>2425069.0700000003</v>
      </c>
      <c r="E64" s="125">
        <f t="shared" si="0"/>
        <v>-23494563.609999999</v>
      </c>
    </row>
    <row r="65" spans="1:9" x14ac:dyDescent="0.2">
      <c r="A65" s="6">
        <v>1241</v>
      </c>
      <c r="B65" s="4" t="s">
        <v>153</v>
      </c>
      <c r="C65" s="125">
        <v>5024269.5599999996</v>
      </c>
      <c r="D65" s="125">
        <v>234621.04</v>
      </c>
      <c r="E65" s="125">
        <v>-4147120.28</v>
      </c>
    </row>
    <row r="66" spans="1:9" x14ac:dyDescent="0.2">
      <c r="A66" s="6">
        <v>1242</v>
      </c>
      <c r="B66" s="4" t="s">
        <v>154</v>
      </c>
      <c r="C66" s="125">
        <v>189402.36</v>
      </c>
      <c r="D66" s="125">
        <v>3552.63</v>
      </c>
      <c r="E66" s="125">
        <v>-40961.53</v>
      </c>
    </row>
    <row r="67" spans="1:9" x14ac:dyDescent="0.2">
      <c r="A67" s="6">
        <v>1243</v>
      </c>
      <c r="B67" s="4" t="s">
        <v>155</v>
      </c>
      <c r="C67" s="125">
        <v>331090.83</v>
      </c>
      <c r="D67" s="125">
        <v>22906.83</v>
      </c>
      <c r="E67" s="125">
        <v>-36976.47</v>
      </c>
    </row>
    <row r="68" spans="1:9" x14ac:dyDescent="0.2">
      <c r="A68" s="6">
        <v>1244</v>
      </c>
      <c r="B68" s="4" t="s">
        <v>156</v>
      </c>
      <c r="C68" s="125">
        <v>15061868.35</v>
      </c>
      <c r="D68" s="125">
        <v>873703.81</v>
      </c>
      <c r="E68" s="125">
        <v>-13109661.279999999</v>
      </c>
    </row>
    <row r="69" spans="1:9" x14ac:dyDescent="0.2">
      <c r="A69" s="6">
        <v>1245</v>
      </c>
      <c r="B69" s="4" t="s">
        <v>157</v>
      </c>
      <c r="C69" s="125">
        <v>83550.16</v>
      </c>
      <c r="D69" s="125">
        <v>3185.97</v>
      </c>
      <c r="E69" s="125">
        <v>-36149.699999999997</v>
      </c>
    </row>
    <row r="70" spans="1:9" x14ac:dyDescent="0.2">
      <c r="A70" s="6">
        <v>1246</v>
      </c>
      <c r="B70" s="4" t="s">
        <v>158</v>
      </c>
      <c r="C70" s="125">
        <v>28845110.359999999</v>
      </c>
      <c r="D70" s="125">
        <v>1287098.79</v>
      </c>
      <c r="E70" s="125">
        <v>-6123694.3499999996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76" t="s">
        <v>99</v>
      </c>
      <c r="B74" s="176"/>
      <c r="C74" s="176"/>
      <c r="D74" s="176"/>
      <c r="E74" s="176"/>
      <c r="F74" s="176"/>
      <c r="G74" s="176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2291303.5499999998</v>
      </c>
      <c r="D76" s="125">
        <f>SUM(D77:D81)</f>
        <v>86786.559999999998</v>
      </c>
      <c r="E76" s="125">
        <f>SUM(E77:E81)</f>
        <v>-473557.51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25">
        <v>2279731.5499999998</v>
      </c>
      <c r="D77" s="125">
        <v>85918.66</v>
      </c>
      <c r="E77" s="125">
        <v>-469218.01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11572</v>
      </c>
      <c r="D80" s="125">
        <v>867.9</v>
      </c>
      <c r="E80" s="125">
        <v>-4339.5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2308505.52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2308505.52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6" t="s">
        <v>101</v>
      </c>
      <c r="B90" s="176"/>
      <c r="C90" s="176"/>
      <c r="D90" s="176"/>
      <c r="E90" s="176"/>
      <c r="F90" s="176"/>
      <c r="G90" s="176"/>
      <c r="H90" s="176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6" t="s">
        <v>588</v>
      </c>
      <c r="B96" s="176"/>
      <c r="C96" s="176"/>
      <c r="D96" s="176"/>
      <c r="E96" s="176"/>
      <c r="F96" s="176"/>
      <c r="G96" s="176"/>
      <c r="H96" s="176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6" t="s">
        <v>102</v>
      </c>
      <c r="B108" s="176"/>
      <c r="C108" s="176"/>
      <c r="D108" s="176"/>
      <c r="E108" s="176"/>
      <c r="F108" s="176"/>
      <c r="G108" s="176"/>
      <c r="H108" s="176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39101173.450000003</v>
      </c>
      <c r="D110" s="125">
        <f>SUM(D111:D119)</f>
        <v>39101173.450000003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107945.35</v>
      </c>
      <c r="D111" s="125">
        <f>C111</f>
        <v>107945.35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3011287.12</v>
      </c>
      <c r="D112" s="125">
        <f t="shared" ref="D112:D119" si="1">C112</f>
        <v>3011287.12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-133398.41</v>
      </c>
      <c r="D113" s="125">
        <f t="shared" si="1"/>
        <v>-133398.41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3200</v>
      </c>
      <c r="D115" s="125">
        <f t="shared" si="1"/>
        <v>3200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43187189.759999998</v>
      </c>
      <c r="D117" s="125">
        <f t="shared" si="1"/>
        <v>43187189.759999998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-7075050.3700000001</v>
      </c>
      <c r="D119" s="125">
        <f t="shared" si="1"/>
        <v>-7075050.3700000001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6" t="s">
        <v>103</v>
      </c>
      <c r="B125" s="176"/>
      <c r="C125" s="176"/>
      <c r="D125" s="176"/>
      <c r="E125" s="176"/>
      <c r="F125" s="176"/>
      <c r="G125" s="176"/>
      <c r="H125" s="176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76" t="s">
        <v>543</v>
      </c>
      <c r="B142" s="176"/>
      <c r="C142" s="176"/>
      <c r="D142" s="176"/>
      <c r="E142" s="176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5" t="s">
        <v>547</v>
      </c>
      <c r="B153" s="175"/>
      <c r="C153" s="175"/>
      <c r="D153" s="175"/>
      <c r="E153" s="175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5" t="s">
        <v>557</v>
      </c>
      <c r="B165" s="175"/>
      <c r="C165" s="175"/>
      <c r="D165" s="175"/>
      <c r="E165" s="175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42598.28</v>
      </c>
      <c r="D167" s="99"/>
      <c r="E167" s="99" t="str">
        <f>IF(OR(C167&lt;&gt;0,C168&lt;&gt;0,C169&lt;&gt;0,C170&lt;&gt;0),"","SIN INFORMACIÓN QUE REVELAR")</f>
        <v/>
      </c>
    </row>
    <row r="168" spans="1:5" x14ac:dyDescent="0.2">
      <c r="A168" s="98">
        <v>2191</v>
      </c>
      <c r="B168" s="99" t="s">
        <v>559</v>
      </c>
      <c r="C168" s="127">
        <v>42598.28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77" t="s">
        <v>589</v>
      </c>
      <c r="B1" s="177"/>
      <c r="C1" s="177"/>
      <c r="D1" s="10" t="s">
        <v>486</v>
      </c>
      <c r="E1" s="11">
        <v>2026</v>
      </c>
    </row>
    <row r="2" spans="1:5" ht="18.95" customHeight="1" x14ac:dyDescent="0.2">
      <c r="A2" s="177" t="s">
        <v>492</v>
      </c>
      <c r="B2" s="177"/>
      <c r="C2" s="177"/>
      <c r="D2" s="10" t="s">
        <v>487</v>
      </c>
      <c r="E2" s="11" t="s">
        <v>489</v>
      </c>
    </row>
    <row r="3" spans="1:5" ht="18.95" customHeight="1" x14ac:dyDescent="0.2">
      <c r="A3" s="177" t="s">
        <v>590</v>
      </c>
      <c r="B3" s="177"/>
      <c r="C3" s="177"/>
      <c r="D3" s="10" t="s">
        <v>488</v>
      </c>
      <c r="E3" s="11">
        <v>3</v>
      </c>
    </row>
    <row r="4" spans="1:5" ht="18.95" customHeight="1" x14ac:dyDescent="0.2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104</v>
      </c>
      <c r="B7" s="178"/>
      <c r="C7" s="178"/>
      <c r="D7" s="178"/>
      <c r="E7" s="178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40162201.170000002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3953712.43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78" t="s">
        <v>105</v>
      </c>
      <c r="B13" s="178"/>
      <c r="C13" s="178"/>
      <c r="D13" s="178"/>
      <c r="E13" s="178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26422130.890000001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108213329.51000001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77" t="s">
        <v>589</v>
      </c>
      <c r="B1" s="177"/>
      <c r="C1" s="177"/>
      <c r="D1" s="10" t="s">
        <v>486</v>
      </c>
      <c r="E1" s="11">
        <v>2026</v>
      </c>
    </row>
    <row r="2" spans="1:5" s="16" customFormat="1" ht="18.95" customHeight="1" x14ac:dyDescent="0.25">
      <c r="A2" s="177" t="s">
        <v>493</v>
      </c>
      <c r="B2" s="177"/>
      <c r="C2" s="177"/>
      <c r="D2" s="10" t="s">
        <v>487</v>
      </c>
      <c r="E2" s="11" t="s">
        <v>489</v>
      </c>
    </row>
    <row r="3" spans="1:5" s="16" customFormat="1" ht="18.95" customHeight="1" x14ac:dyDescent="0.25">
      <c r="A3" s="177" t="s">
        <v>590</v>
      </c>
      <c r="B3" s="177"/>
      <c r="C3" s="177"/>
      <c r="D3" s="10" t="s">
        <v>488</v>
      </c>
      <c r="E3" s="11">
        <v>3</v>
      </c>
    </row>
    <row r="4" spans="1:5" s="16" customFormat="1" ht="18.95" customHeight="1" x14ac:dyDescent="0.25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567</v>
      </c>
      <c r="B7" s="178"/>
      <c r="C7" s="178"/>
      <c r="D7" s="178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65838235.060000002</v>
      </c>
      <c r="D10" s="128">
        <v>53576129.109999999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65838235.060000002</v>
      </c>
      <c r="D16" s="129">
        <f>SUM(D9:D15)</f>
        <v>53576129.109999999</v>
      </c>
    </row>
    <row r="19" spans="1:5" x14ac:dyDescent="0.2">
      <c r="A19" s="178" t="s">
        <v>568</v>
      </c>
      <c r="B19" s="178"/>
      <c r="C19" s="178"/>
      <c r="D19" s="178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936493.27</v>
      </c>
      <c r="D21" s="129">
        <f>SUM(D22:D28)</f>
        <v>15083448.800000001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936493.27</v>
      </c>
      <c r="D26" s="128">
        <v>15083448.800000001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1424820.56</v>
      </c>
      <c r="D29" s="129">
        <f>SUM(D30:D37)</f>
        <v>2415482.2799999998</v>
      </c>
    </row>
    <row r="30" spans="1:5" x14ac:dyDescent="0.2">
      <c r="A30" s="14">
        <v>1241</v>
      </c>
      <c r="B30" s="12" t="s">
        <v>153</v>
      </c>
      <c r="C30" s="128">
        <v>98267.71</v>
      </c>
      <c r="D30" s="128">
        <v>227485.87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7970</v>
      </c>
    </row>
    <row r="32" spans="1:5" x14ac:dyDescent="0.2">
      <c r="A32" s="14">
        <v>1243</v>
      </c>
      <c r="B32" s="12" t="s">
        <v>155</v>
      </c>
      <c r="C32" s="128">
        <v>76999.399999999994</v>
      </c>
      <c r="D32" s="128">
        <v>212301.43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1249553.45</v>
      </c>
      <c r="D35" s="128">
        <v>1967724.98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12262.5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12262.5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2361313.83</v>
      </c>
      <c r="D44" s="129">
        <f>D21+D29+D38</f>
        <v>17511193.580000002</v>
      </c>
    </row>
    <row r="46" spans="1:5" x14ac:dyDescent="0.2">
      <c r="A46" s="178" t="s">
        <v>569</v>
      </c>
      <c r="B46" s="178"/>
      <c r="C46" s="178"/>
      <c r="D46" s="178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26422130.890000001</v>
      </c>
      <c r="D48" s="129">
        <v>27974471.739999998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2645453.46</v>
      </c>
      <c r="D49" s="129">
        <f>D54+D66+D94+D97+D50</f>
        <v>7675957.3000000007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2591649.12</v>
      </c>
      <c r="D66" s="129">
        <f>D67+D76+D79+D85</f>
        <v>3942705.97</v>
      </c>
    </row>
    <row r="67" spans="1:4" x14ac:dyDescent="0.2">
      <c r="A67" s="14">
        <v>5510</v>
      </c>
      <c r="B67" s="12" t="s">
        <v>352</v>
      </c>
      <c r="C67" s="128">
        <f>SUM(C68:C75)</f>
        <v>2591649.12</v>
      </c>
      <c r="D67" s="128">
        <f>SUM(D68:D75)</f>
        <v>3942705.97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2425069.0699999998</v>
      </c>
      <c r="D72" s="128">
        <v>3828114.64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86786.559999999998</v>
      </c>
      <c r="D74" s="128">
        <v>114591.33</v>
      </c>
    </row>
    <row r="75" spans="1:4" x14ac:dyDescent="0.2">
      <c r="A75" s="14">
        <v>5518</v>
      </c>
      <c r="B75" s="12" t="s">
        <v>41</v>
      </c>
      <c r="C75" s="128">
        <v>79793.490000000005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53804.34</v>
      </c>
      <c r="D97" s="129">
        <f>SUM(D98:D102)</f>
        <v>3733251.33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677174.54</v>
      </c>
    </row>
    <row r="99" spans="1:4" x14ac:dyDescent="0.2">
      <c r="A99" s="14">
        <v>2112</v>
      </c>
      <c r="B99" s="12" t="s">
        <v>511</v>
      </c>
      <c r="C99" s="128">
        <v>53804.34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3056076.79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29067584.350000001</v>
      </c>
      <c r="D147" s="129">
        <f>D48+D49-D103-D114</f>
        <v>35650429.039999999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1" t="s">
        <v>589</v>
      </c>
      <c r="B1" s="182"/>
      <c r="C1" s="183"/>
    </row>
    <row r="2" spans="1:3" s="17" customFormat="1" ht="18" customHeight="1" x14ac:dyDescent="0.25">
      <c r="A2" s="184" t="s">
        <v>494</v>
      </c>
      <c r="B2" s="185"/>
      <c r="C2" s="186"/>
    </row>
    <row r="3" spans="1:3" s="17" customFormat="1" ht="18" customHeight="1" x14ac:dyDescent="0.25">
      <c r="A3" s="184" t="s">
        <v>590</v>
      </c>
      <c r="B3" s="185"/>
      <c r="C3" s="186"/>
    </row>
    <row r="4" spans="1:3" s="19" customFormat="1" ht="18" customHeight="1" x14ac:dyDescent="0.2">
      <c r="A4" s="187" t="s">
        <v>495</v>
      </c>
      <c r="B4" s="188"/>
      <c r="C4" s="189"/>
    </row>
    <row r="5" spans="1:3" s="19" customFormat="1" ht="18" customHeight="1" x14ac:dyDescent="0.2">
      <c r="A5" s="190" t="s">
        <v>399</v>
      </c>
      <c r="B5" s="191"/>
      <c r="C5" s="111">
        <v>2026</v>
      </c>
    </row>
    <row r="6" spans="1:3" x14ac:dyDescent="0.2">
      <c r="A6" s="30" t="s">
        <v>428</v>
      </c>
      <c r="B6" s="30"/>
      <c r="C6" s="71">
        <v>71744846.170000002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71744846.170000002</v>
      </c>
    </row>
    <row r="23" spans="1:3" ht="21" customHeight="1" x14ac:dyDescent="0.2">
      <c r="A23" s="180" t="s">
        <v>506</v>
      </c>
      <c r="B23" s="180"/>
      <c r="C23" s="180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2" t="s">
        <v>589</v>
      </c>
      <c r="B1" s="193"/>
      <c r="C1" s="194"/>
    </row>
    <row r="2" spans="1:3" s="20" customFormat="1" ht="18.95" customHeight="1" x14ac:dyDescent="0.25">
      <c r="A2" s="195" t="s">
        <v>496</v>
      </c>
      <c r="B2" s="196"/>
      <c r="C2" s="197"/>
    </row>
    <row r="3" spans="1:3" s="20" customFormat="1" ht="18.95" customHeight="1" x14ac:dyDescent="0.25">
      <c r="A3" s="195" t="s">
        <v>590</v>
      </c>
      <c r="B3" s="196"/>
      <c r="C3" s="197"/>
    </row>
    <row r="4" spans="1:3" x14ac:dyDescent="0.2">
      <c r="A4" s="187" t="s">
        <v>495</v>
      </c>
      <c r="B4" s="188"/>
      <c r="C4" s="189"/>
    </row>
    <row r="5" spans="1:3" ht="22.15" customHeight="1" x14ac:dyDescent="0.2">
      <c r="A5" s="198" t="s">
        <v>399</v>
      </c>
      <c r="B5" s="199"/>
      <c r="C5" s="111">
        <v>2026</v>
      </c>
    </row>
    <row r="6" spans="1:3" x14ac:dyDescent="0.2">
      <c r="A6" s="55" t="s">
        <v>441</v>
      </c>
      <c r="B6" s="30"/>
      <c r="C6" s="75">
        <v>45274702.600000001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2543636.44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98267.71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76999.399999999994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1249553.45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936493.27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182322.61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2591649.12</v>
      </c>
    </row>
    <row r="32" spans="1:3" x14ac:dyDescent="0.2">
      <c r="A32" s="61" t="s">
        <v>463</v>
      </c>
      <c r="B32" s="48" t="s">
        <v>352</v>
      </c>
      <c r="C32" s="76">
        <v>2591649.12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45322715.280000001</v>
      </c>
    </row>
    <row r="42" spans="1:3" ht="24" customHeight="1" x14ac:dyDescent="0.2">
      <c r="A42" s="180" t="s">
        <v>506</v>
      </c>
      <c r="B42" s="180"/>
      <c r="C42" s="18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zoomScale="78" workbookViewId="0">
      <selection activeCell="H55" sqref="H55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77" t="s">
        <v>589</v>
      </c>
      <c r="B1" s="201"/>
      <c r="C1" s="201"/>
      <c r="D1" s="201"/>
      <c r="E1" s="201"/>
      <c r="F1" s="201"/>
      <c r="G1" s="10" t="s">
        <v>486</v>
      </c>
      <c r="H1" s="11">
        <v>2026</v>
      </c>
    </row>
    <row r="2" spans="1:10" ht="18.95" customHeight="1" x14ac:dyDescent="0.2">
      <c r="A2" s="177" t="s">
        <v>497</v>
      </c>
      <c r="B2" s="201"/>
      <c r="C2" s="201"/>
      <c r="D2" s="201"/>
      <c r="E2" s="201"/>
      <c r="F2" s="201"/>
      <c r="G2" s="10" t="s">
        <v>487</v>
      </c>
      <c r="H2" s="11" t="s">
        <v>489</v>
      </c>
    </row>
    <row r="3" spans="1:10" ht="18.95" customHeight="1" x14ac:dyDescent="0.2">
      <c r="A3" s="202" t="s">
        <v>590</v>
      </c>
      <c r="B3" s="203"/>
      <c r="C3" s="203"/>
      <c r="D3" s="203"/>
      <c r="E3" s="203"/>
      <c r="F3" s="203"/>
      <c r="G3" s="10" t="s">
        <v>488</v>
      </c>
      <c r="H3" s="11">
        <v>3</v>
      </c>
    </row>
    <row r="4" spans="1:10" x14ac:dyDescent="0.2">
      <c r="A4" s="202" t="str">
        <f>'Notas a los Edos Financieros'!A4</f>
        <v>(Cifras en Pesos)</v>
      </c>
      <c r="B4" s="203"/>
      <c r="C4" s="203"/>
      <c r="D4" s="203"/>
      <c r="E4" s="203"/>
      <c r="F4" s="203"/>
      <c r="G4" s="110"/>
      <c r="H4" s="110"/>
    </row>
    <row r="5" spans="1:10" x14ac:dyDescent="0.2">
      <c r="A5" s="179" t="s">
        <v>113</v>
      </c>
      <c r="B5" s="179"/>
      <c r="C5" s="179"/>
      <c r="D5" s="179"/>
      <c r="E5" s="179"/>
      <c r="F5" s="179"/>
      <c r="G5" s="179"/>
      <c r="H5" s="179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0" t="s">
        <v>533</v>
      </c>
      <c r="C39" s="200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79650386.189999998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24774396.02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16868856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71744846.170000002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71744846.170000002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0" t="s">
        <v>534</v>
      </c>
      <c r="C48" s="200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79650386.189999998</v>
      </c>
    </row>
    <row r="51" spans="1:3" x14ac:dyDescent="0.2">
      <c r="A51" s="12">
        <v>8220</v>
      </c>
      <c r="B51" s="86" t="s">
        <v>46</v>
      </c>
      <c r="C51" s="142">
        <v>45386668.710000001</v>
      </c>
    </row>
    <row r="52" spans="1:3" x14ac:dyDescent="0.2">
      <c r="A52" s="12">
        <v>8230</v>
      </c>
      <c r="B52" s="86" t="s">
        <v>576</v>
      </c>
      <c r="C52" s="142">
        <v>11560000</v>
      </c>
    </row>
    <row r="53" spans="1:3" x14ac:dyDescent="0.2">
      <c r="A53" s="12">
        <v>8240</v>
      </c>
      <c r="B53" s="86" t="s">
        <v>45</v>
      </c>
      <c r="C53" s="142">
        <v>45823717.479999997</v>
      </c>
    </row>
    <row r="54" spans="1:3" x14ac:dyDescent="0.2">
      <c r="A54" s="12">
        <v>8250</v>
      </c>
      <c r="B54" s="86" t="s">
        <v>44</v>
      </c>
      <c r="C54" s="142">
        <v>45274702.600000001</v>
      </c>
    </row>
    <row r="55" spans="1:3" x14ac:dyDescent="0.2">
      <c r="A55" s="12">
        <v>8260</v>
      </c>
      <c r="B55" s="86" t="s">
        <v>43</v>
      </c>
      <c r="C55" s="142">
        <v>45274702.600000001</v>
      </c>
    </row>
    <row r="56" spans="1:3" x14ac:dyDescent="0.2">
      <c r="A56" s="12">
        <v>8270</v>
      </c>
      <c r="B56" s="86" t="s">
        <v>42</v>
      </c>
      <c r="C56" s="142">
        <v>45220898.259999998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CONTABILIDAD</cp:lastModifiedBy>
  <cp:lastPrinted>2019-02-13T21:19:08Z</cp:lastPrinted>
  <dcterms:created xsi:type="dcterms:W3CDTF">2012-12-11T20:36:24Z</dcterms:created>
  <dcterms:modified xsi:type="dcterms:W3CDTF">2026-11-03T21:03:29Z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