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ABB2CF0D-490C-49B0-A7B5-798BBE81F710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<sst xmlns="http://schemas.openxmlformats.org/spreadsheetml/2006/main" count="859" uniqueCount="591">
  <si>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</si>
  <si>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</si>
  <si>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</si>
  <si>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</si>
  <si>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</si>
  <si>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</si>
  <si>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</si>
  <si>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</si>
  <si>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</si>
  <si>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</si>
  <si>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</si>
  <si>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</si>
  <si>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</si>
  <si>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</si>
  <si>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</si>
  <si>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</si>
  <si>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</si>
  <si>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</si>
  <si>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</si>
  <si>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</si>
  <si>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</si>
  <si>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</si>
  <si>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</si>
  <si>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</si>
  <si>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</si>
  <si>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</si>
  <si>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</si>
  <si>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</si>
  <si>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</si>
  <si>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</si>
  <si>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</si>
  <si>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</si>
  <si>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</si>
  <si>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</si>
  <si>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</si>
  <si>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</si>
  <si>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</si>
  <si>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</si>
  <si>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</si>
  <si>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</si>
  <si>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</si>
  <si>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</si>
  <si>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</si>
  <si>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</si>
  <si>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</si>
  <si>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</si>
  <si>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</si>
  <si>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</si>
  <si>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</si>
  <si>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</si>
  <si>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</si>
  <si>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</si>
  <si>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</si>
  <si>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</si>
  <si>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</si>
  <si>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</si>
  <si>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</si>
  <si>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</si>
  <si>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</si>
  <si>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</si>
  <si>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</si>
  <si>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</si>
  <si>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</si>
  <si>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</si>
  <si>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</si>
  <si>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</si>
  <si>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</si>
  <si>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</si>
  <si>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</si>
  <si>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</si>
  <si>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</si>
  <si>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</si>
  <si>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</si>
  <si>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</si>
  <si>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</si>
  <si>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</si>
  <si>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</si>
  <si>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</si>
  <si>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</si>
  <si>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</si>
  <si>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</si>
  <si>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</si>
  <si>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</si>
  <si>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</si>
  <si>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</si>
  <si>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</si>
  <si>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</si>
  <si>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</si>
  <si>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</si>
  <si>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</si>
  <si>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</si>
  <si>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</si>
  <si>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</si>
  <si>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</si>
  <si>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</si>
  <si>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</si>
  <si>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</si>
  <si>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</si>
  <si>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</si>
  <si>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</si>
  <si>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</si>
  <si>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</si>
  <si>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</si>
  <si>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</si>
  <si>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</si>
  <si>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</si>
  <si>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</si>
  <si>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</si>
  <si>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</si>
  <si>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</si>
  <si>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</si>
  <si>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</si>
  <si>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</si>
  <si>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</si>
  <si>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</si>
  <si>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</si>
  <si>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</si>
  <si>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</si>
  <si>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</si>
  <si>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</si>
  <si>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</si>
  <si>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</si>
  <si>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</si>
  <si>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</si>
  <si>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</si>
  <si>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</si>
  <si>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</si>
  <si>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</si>
  <si>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</si>
  <si>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</si>
  <si>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</si>
  <si>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</si>
  <si>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</si>
  <si>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</si>
  <si>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</si>
  <si>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</si>
  <si>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</si>
  <si>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</si>
  <si>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</si>
  <si>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</si>
  <si>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</si>
  <si>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</si>
  <si>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</si>
  <si>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</si>
  <si>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</si>
  <si>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</si>
  <si>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</si>
  <si>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</si>
  <si>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</si>
  <si>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</si>
  <si>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</si>
  <si>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</si>
  <si>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</si>
  <si>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</si>
  <si>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</si>
  <si>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</si>
  <si>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</si>
  <si>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</si>
  <si>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</si>
  <si>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</si>
  <si>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</si>
  <si>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</si>
  <si>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</si>
  <si>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</si>
  <si>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</si>
  <si>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</si>
  <si>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</si>
  <si>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</si>
  <si>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</si>
  <si>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</si>
  <si>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</si>
  <si>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</si>
  <si>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</si>
  <si>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</si>
  <si>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</si>
  <si>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</si>
  <si>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</si>
  <si>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</si>
  <si>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</si>
  <si>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</si>
  <si>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</si>
  <si>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</si>
  <si>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</si>
  <si>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</si>
  <si>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</si>
  <si>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</si>
  <si>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</si>
  <si>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</si>
  <si>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</si>
  <si>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</si>
  <si>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</si>
  <si>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</si>
  <si>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</si>
  <si>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</si>
  <si>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</si>
  <si>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</si>
  <si>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</si>
  <si>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</si>
  <si>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</si>
  <si>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</si>
  <si>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</si>
  <si>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</si>
  <si>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</si>
  <si>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</si>
  <si>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</si>
  <si>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</si>
  <si>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</si>
  <si>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</si>
  <si>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</si>
  <si>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</si>
  <si>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</si>
  <si>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</si>
  <si>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</si>
  <si>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</si>
  <si>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</si>
  <si>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</si>
  <si>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</si>
  <si>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</si>
  <si>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</si>
  <si>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</si>
  <si>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</si>
  <si>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</si>
  <si>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</si>
  <si>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</si>
  <si>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</si>
  <si>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</si>
  <si>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</si>
  <si>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</si>
  <si>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</si>
  <si>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</si>
  <si>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</si>
  <si>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</si>
  <si>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</si>
  <si>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</si>
  <si>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</si>
  <si>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</si>
  <si>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</si>
  <si>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</si>
  <si>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</si>
  <si>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</si>
  <si>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</si>
  <si>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</si>
  <si>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</si>
  <si>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</si>
  <si>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</si>
  <si>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</si>
  <si>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</si>
  <si>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</si>
  <si>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</si>
  <si>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</si>
  <si>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</si>
  <si>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</si>
  <si>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</si>
  <si>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</si>
  <si>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</si>
  <si>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</si>
  <si>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</si>
  <si>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</si>
  <si>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</si>
  <si>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</si>
  <si>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</si>
  <si>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</si>
  <si>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</si>
  <si>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</si>
  <si>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</si>
  <si>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</si>
  <si>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</si>
  <si>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</si>
  <si>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</si>
  <si>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</si>
  <si>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</si>
  <si>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</si>
  <si>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</si>
  <si>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</si>
  <si>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</si>
  <si>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</si>
  <si>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</si>
  <si>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</si>
  <si>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</si>
  <si>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</si>
  <si>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</si>
  <si>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</si>
  <si>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</si>
  <si>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</si>
  <si>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</si>
  <si>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</si>
  <si>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</si>
  <si>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</si>
  <si>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</si>
  <si>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</si>
  <si>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</si>
  <si>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</si>
  <si>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</si>
  <si>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</si>
  <si>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</si>
  <si>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</si>
  <si>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</si>
  <si>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</si>
  <si>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</si>
  <si>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</si>
  <si>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</si>
  <si>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</si>
  <si>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</si>
  <si>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</si>
  <si>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</si>
  <si>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</si>
  <si>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</si>
  <si>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</si>
  <si>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</si>
  <si>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</si>
  <si>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</si>
  <si>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</si>
  <si>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</si>
  <si>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</si>
  <si>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</si>
  <si>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</si>
  <si>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</si>
  <si>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</si>
  <si>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</si>
  <si>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</si>
  <si>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</si>
  <si>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</si>
  <si>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</si>
  <si>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</si>
  <si>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</si>
  <si>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</si>
  <si>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</si>
  <si>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</si>
  <si>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</si>
  <si>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</si>
  <si>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</si>
  <si>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</si>
  <si>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</si>
  <si>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</si>
  <si>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</si>
  <si>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</si>
  <si>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</si>
  <si>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</si>
  <si>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</si>
  <si>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</si>
  <si>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</si>
  <si>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</si>
  <si>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</si>
  <si>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</si>
  <si>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</si>
  <si>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</si>
  <si>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</si>
  <si>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</si>
  <si>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</si>
  <si>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</si>
  <si>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</si>
  <si>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</si>
  <si>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</si>
  <si>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</si>
  <si>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</si>
  <si>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</si>
  <si>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</si>
  <si>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</si>
  <si>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</si>
  <si>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</si>
  <si>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</si>
  <si>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</si>
  <si>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</si>
  <si>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</si>
  <si>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</si>
  <si>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</si>
  <si>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</si>
  <si>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</si>
  <si>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</si>
  <si>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</si>
  <si>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</si>
  <si>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</si>
  <si>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</si>
  <si>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</si>
  <si>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</si>
  <si>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</si>
  <si>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</si>
  <si>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</si>
  <si>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</si>
  <si>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</si>
  <si>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</si>
  <si>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</si>
  <si>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</si>
  <si>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</si>
  <si>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</si>
  <si>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</si>
  <si>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</si>
  <si>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</si>
  <si>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</si>
  <si>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</si>
  <si>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</si>
  <si>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</si>
  <si>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</si>
  <si>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</si>
  <si>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</si>
  <si>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</si>
  <si>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</si>
  <si>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</si>
  <si>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</si>
  <si>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</si>
  <si>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</si>
  <si>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</si>
  <si>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</si>
  <si>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</si>
  <si>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</si>
  <si>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</si>
  <si>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</si>
  <si>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</si>
  <si>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</si>
  <si>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</si>
  <si>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</si>
  <si>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</si>
  <si>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</si>
  <si>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</si>
  <si>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</si>
  <si>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</si>
  <si>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</si>
  <si>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</si>
  <si>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</si>
  <si>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</si>
  <si>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</si>
  <si>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</si>
  <si>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</si>
  <si>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</si>
  <si>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</si>
  <si>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</si>
  <si>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</si>
  <si>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</si>
  <si>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</si>
  <si>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</si>
  <si>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</si>
  <si>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</si>
  <si>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</si>
  <si>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</si>
  <si>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</si>
  <si>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</si>
  <si>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</si>
  <si>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</si>
  <si>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</si>
  <si>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</si>
  <si>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</si>
  <si>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</si>
  <si>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</si>
  <si>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</si>
  <si>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</si>
  <si>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</si>
  <si>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</si>
  <si>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</si>
  <si>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</si>
  <si>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</si>
  <si>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</si>
  <si>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</si>
  <si>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</si>
  <si>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</si>
  <si>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</si>
  <si>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</si>
  <si>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</si>
  <si>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</si>
  <si>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</si>
  <si>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</si>
  <si>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</si>
  <si>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</si>
  <si>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</si>
  <si>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</si>
  <si>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</si>
  <si>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</si>
  <si>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</si>
  <si>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</si>
  <si>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</si>
  <si>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</si>
  <si>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</si>
  <si>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</si>
  <si>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</si>
  <si>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</si>
  <si>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</si>
  <si>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</si>
  <si>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</si>
  <si>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</si>
  <si>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</si>
  <si>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</si>
  <si>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</si>
  <si>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</si>
  <si>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</si>
  <si>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</si>
  <si>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</si>
  <si>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</si>
  <si>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</si>
  <si>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</si>
  <si>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</si>
  <si>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</si>
  <si>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</si>
  <si>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</si>
  <si>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</si>
  <si>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</si>
  <si>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</si>
  <si>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</si>
  <si>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</si>
  <si>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</si>
  <si>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</si>
  <si>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</si>
  <si>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</si>
  <si>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</si>
  <si>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</si>
  <si>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</si>
  <si>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</si>
  <si>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</si>
  <si>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</si>
  <si>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</si>
  <si>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</si>
  <si>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</si>
  <si>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</si>
  <si>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</si>
  <si>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</si>
  <si>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</si>
  <si>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</si>
  <si>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</si>
  <si>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</si>
  <si>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</si>
  <si>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</si>
  <si>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</si>
  <si>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</si>
  <si>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</si>
  <si>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</si>
  <si>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</si>
  <si>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</si>
  <si>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</si>
  <si>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</si>
  <si>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</si>
  <si>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</si>
  <si>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</si>
  <si>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</si>
  <si>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</si>
  <si>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</si>
  <si>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</si>
  <si>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</si>
  <si>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</si>
  <si>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</si>
  <si>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</si>
  <si>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</si>
  <si>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</si>
  <si>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</si>
  <si>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</si>
  <si>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</si>
  <si>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</si>
  <si>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</si>
  <si>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</si>
  <si>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</si>
  <si>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</si>
  <si>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</si>
  <si>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</si>
  <si>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</si>
  <si>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</si>
  <si>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</si>
  <si>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</si>
  <si>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</si>
  <si>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</si>
  <si>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</si>
  <si>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</si>
  <si>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</si>
  <si>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</si>
  <si>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</si>
  <si>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</si>
  <si>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</si>
  <si>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</si>
  <si>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</si>
  <si>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</si>
  <si>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</si>
  <si>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</si>
  <si>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</si>
  <si>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</si>
  <si>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</si>
  <si>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</si>
  <si>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</si>
  <si>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</si>
  <si>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</si>
  <si>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</si>
  <si>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</si>
  <si>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</si>
  <si>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</si>
  <si>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</si>
  <si>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</si>
  <si>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</si>
  <si>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</si>
  <si>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</si>
  <si>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</si>
  <si>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</si>
  <si>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</si>
  <si>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</si>
  <si>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</si>
  <si>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de Agua Potable y Alcantarillado Municipal de Valle de Santiago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</si>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</sst>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horizontal="left" vertical="top" wrapText="1"/>
      <protection locked="0"/>
    </xf>
    <xf numFmtId="0" fontId="2" fillId="0" borderId="0" xfId="3" applyFont="1" applyAlignment="1" applyProtection="1">
      <alignment horizontal="center" vertical="top"/>
      <protection locked="0"/>
    </xf>
    <xf numFmtId="0" fontId="2" fillId="0" borderId="0" xfId="3" applyFont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952264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50571B-6606-4EF5-ADB8-70B997C5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952264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4"/>
  <sheetViews>
    <sheetView tabSelected="1" zoomScaleNormal="100" zoomScaleSheetLayoutView="100" workbookViewId="0">
      <pane ySplit="5" topLeftCell="A30" activePane="bottomLeft" state="frozen"/>
      <selection activeCell="A14" sqref="A14:B14"/>
      <selection pane="bottomLeft" activeCell="A53" sqref="A53:XFD54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71" t="s">
        <v>589</v>
      </c>
      <c r="B1" s="172"/>
      <c r="C1" s="87" t="s">
        <v>486</v>
      </c>
      <c r="D1" s="88">
        <v>2026</v>
      </c>
    </row>
    <row r="2" spans="1:4" ht="16.149999999999999" customHeight="1" x14ac:dyDescent="0.2">
      <c r="A2" s="173" t="s">
        <v>485</v>
      </c>
      <c r="B2" s="174"/>
      <c r="C2" s="2" t="s">
        <v>487</v>
      </c>
      <c r="D2" s="89" t="s">
        <v>489</v>
      </c>
    </row>
    <row r="3" spans="1:4" ht="16.149999999999999" customHeight="1" x14ac:dyDescent="0.2">
      <c r="A3" s="173" t="s">
        <v>590</v>
      </c>
      <c r="B3" s="174"/>
      <c r="C3" s="2" t="s">
        <v>488</v>
      </c>
      <c r="D3" s="90">
        <v>2</v>
      </c>
    </row>
    <row r="4" spans="1:4" ht="16.149999999999999" customHeight="1" x14ac:dyDescent="0.2">
      <c r="A4" s="173" t="s">
        <v>504</v>
      </c>
      <c r="B4" s="174"/>
      <c r="C4" s="154"/>
      <c r="D4" s="89"/>
    </row>
    <row r="5" spans="1:4" ht="15" customHeight="1" x14ac:dyDescent="0.2">
      <c r="A5" s="155" t="s">
        <v>29</v>
      </c>
      <c r="B5" s="165" t="s">
        <v>30</v>
      </c>
      <c r="C5" s="165"/>
      <c r="D5" s="166"/>
    </row>
    <row r="6" spans="1:4" x14ac:dyDescent="0.2">
      <c r="A6" s="156"/>
      <c r="B6" s="167"/>
      <c r="C6" s="167"/>
      <c r="D6" s="168"/>
    </row>
    <row r="7" spans="1:4" x14ac:dyDescent="0.2">
      <c r="A7" s="156"/>
      <c r="B7" s="169" t="s">
        <v>33</v>
      </c>
      <c r="C7" s="169"/>
      <c r="D7" s="170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  <row r="53" spans="2:5" x14ac:dyDescent="0.2">
      <c r="B53" s="161"/>
      <c r="C53" s="163"/>
      <c r="D53" s="163"/>
      <c r="E53" s="163"/>
    </row>
    <row r="54" spans="2:5" x14ac:dyDescent="0.2">
      <c r="B54" s="162"/>
      <c r="C54" s="164"/>
      <c r="D54" s="164"/>
      <c r="E54" s="164"/>
    </row>
  </sheetData>
  <sheetProtection formatCells="0" formatColumns="0" formatRows="0" autoFilter="0" pivotTables="0"/>
  <mergeCells count="9">
    <mergeCell ref="A1:B1"/>
    <mergeCell ref="A2:B2"/>
    <mergeCell ref="A3:B3"/>
    <mergeCell ref="A4:B4"/>
    <mergeCell ref="C53:E53"/>
    <mergeCell ref="C54:E54"/>
    <mergeCell ref="B5:D5"/>
    <mergeCell ref="B6:D6"/>
    <mergeCell ref="B7:D7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1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69" zoomScaleNormal="100" workbookViewId="0">
      <selection sqref="A1:E215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6" t="s">
        <v>589</v>
      </c>
      <c r="B1" s="176"/>
      <c r="C1" s="176"/>
      <c r="D1" s="2" t="s">
        <v>486</v>
      </c>
      <c r="E1" s="8">
        <v>2026</v>
      </c>
    </row>
    <row r="2" spans="1:5" s="3" customFormat="1" ht="18.95" customHeight="1" x14ac:dyDescent="0.25">
      <c r="A2" s="176" t="s">
        <v>491</v>
      </c>
      <c r="B2" s="176"/>
      <c r="C2" s="176"/>
      <c r="D2" s="2" t="s">
        <v>487</v>
      </c>
      <c r="E2" s="8" t="s">
        <v>489</v>
      </c>
    </row>
    <row r="3" spans="1:5" s="3" customFormat="1" ht="18.95" customHeight="1" x14ac:dyDescent="0.25">
      <c r="A3" s="176" t="s">
        <v>590</v>
      </c>
      <c r="B3" s="176"/>
      <c r="C3" s="176"/>
      <c r="D3" s="2" t="s">
        <v>488</v>
      </c>
      <c r="E3" s="8">
        <v>2</v>
      </c>
    </row>
    <row r="4" spans="1:5" s="3" customFormat="1" ht="18.95" customHeight="1" x14ac:dyDescent="0.25">
      <c r="A4" s="176" t="s">
        <v>504</v>
      </c>
      <c r="B4" s="176"/>
      <c r="C4" s="176"/>
      <c r="D4" s="2"/>
      <c r="E4" s="8"/>
    </row>
    <row r="5" spans="1:5" x14ac:dyDescent="0.2">
      <c r="A5" s="177" t="s">
        <v>113</v>
      </c>
      <c r="B5" s="177"/>
      <c r="C5" s="177"/>
      <c r="D5" s="177"/>
      <c r="E5" s="177"/>
    </row>
    <row r="7" spans="1:5" x14ac:dyDescent="0.2">
      <c r="A7" s="175" t="s">
        <v>539</v>
      </c>
      <c r="B7" s="175"/>
      <c r="C7" s="175"/>
      <c r="D7" s="175"/>
      <c r="E7" s="175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48361000.410000004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46611408.640000001</v>
      </c>
      <c r="D10" s="95">
        <f>C10/$C$9</f>
        <v>0.96382225853131387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46611408.640000001</v>
      </c>
      <c r="D48" s="95">
        <f t="shared" si="0"/>
        <v>0.96382225853131387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46611408.640000001</v>
      </c>
      <c r="D51" s="29">
        <f t="shared" si="0"/>
        <v>0.96382225853131387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0</v>
      </c>
      <c r="D57" s="95">
        <f t="shared" si="0"/>
        <v>0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0</v>
      </c>
      <c r="D64" s="95">
        <f t="shared" si="0"/>
        <v>0</v>
      </c>
      <c r="E64" s="24"/>
    </row>
    <row r="65" spans="1:5" x14ac:dyDescent="0.2">
      <c r="A65" s="25">
        <v>4221</v>
      </c>
      <c r="B65" s="26" t="s">
        <v>250</v>
      </c>
      <c r="C65" s="123">
        <v>0</v>
      </c>
      <c r="D65" s="29">
        <f t="shared" si="0"/>
        <v>0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1749591.77</v>
      </c>
      <c r="D69" s="95">
        <f t="shared" si="0"/>
        <v>3.6177741468686048E-2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1749591.77</v>
      </c>
      <c r="D83" s="95">
        <f t="shared" si="1"/>
        <v>3.6177741468686048E-2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1749591.77</v>
      </c>
      <c r="D90" s="29">
        <f t="shared" si="1"/>
        <v>3.6177741468686048E-2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5" t="s">
        <v>538</v>
      </c>
      <c r="B92" s="175"/>
      <c r="C92" s="175"/>
      <c r="D92" s="175"/>
      <c r="E92" s="175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28637949.82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26671916.800000001</v>
      </c>
      <c r="D95" s="95">
        <f>C95/$C$94</f>
        <v>0.93134868130025938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13858887.260000002</v>
      </c>
      <c r="D96" s="95">
        <f t="shared" ref="D96:D159" si="2">C96/$C$94</f>
        <v>0.48393433702859956</v>
      </c>
      <c r="E96" s="26"/>
    </row>
    <row r="97" spans="1:5" x14ac:dyDescent="0.2">
      <c r="A97" s="28">
        <v>5111</v>
      </c>
      <c r="B97" s="26" t="s">
        <v>274</v>
      </c>
      <c r="C97" s="123">
        <v>9832631.4700000007</v>
      </c>
      <c r="D97" s="29">
        <f t="shared" si="2"/>
        <v>0.34334271593468418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1294897.01</v>
      </c>
      <c r="D99" s="29">
        <f t="shared" si="2"/>
        <v>4.5216121200676092E-2</v>
      </c>
      <c r="E99" s="26"/>
    </row>
    <row r="100" spans="1:5" x14ac:dyDescent="0.2">
      <c r="A100" s="28">
        <v>5114</v>
      </c>
      <c r="B100" s="26" t="s">
        <v>277</v>
      </c>
      <c r="C100" s="123">
        <v>1943753.3</v>
      </c>
      <c r="D100" s="29">
        <f t="shared" si="2"/>
        <v>6.7873339824156456E-2</v>
      </c>
      <c r="E100" s="26"/>
    </row>
    <row r="101" spans="1:5" x14ac:dyDescent="0.2">
      <c r="A101" s="28">
        <v>5115</v>
      </c>
      <c r="B101" s="26" t="s">
        <v>278</v>
      </c>
      <c r="C101" s="123">
        <v>787605.48</v>
      </c>
      <c r="D101" s="29">
        <f t="shared" si="2"/>
        <v>2.7502160069082765E-2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3695163.1599999997</v>
      </c>
      <c r="D103" s="95">
        <f t="shared" si="2"/>
        <v>0.12903029662477422</v>
      </c>
      <c r="E103" s="26"/>
    </row>
    <row r="104" spans="1:5" x14ac:dyDescent="0.2">
      <c r="A104" s="28">
        <v>5121</v>
      </c>
      <c r="B104" s="26" t="s">
        <v>281</v>
      </c>
      <c r="C104" s="123">
        <v>211878.95</v>
      </c>
      <c r="D104" s="29">
        <f t="shared" si="2"/>
        <v>7.3985376513240921E-3</v>
      </c>
      <c r="E104" s="26"/>
    </row>
    <row r="105" spans="1:5" x14ac:dyDescent="0.2">
      <c r="A105" s="28">
        <v>5122</v>
      </c>
      <c r="B105" s="26" t="s">
        <v>282</v>
      </c>
      <c r="C105" s="123">
        <v>11660.83</v>
      </c>
      <c r="D105" s="29">
        <f t="shared" si="2"/>
        <v>4.0718103332440297E-4</v>
      </c>
      <c r="E105" s="26"/>
    </row>
    <row r="106" spans="1:5" x14ac:dyDescent="0.2">
      <c r="A106" s="28">
        <v>5123</v>
      </c>
      <c r="B106" s="26" t="s">
        <v>283</v>
      </c>
      <c r="C106" s="123">
        <v>399105.16</v>
      </c>
      <c r="D106" s="29">
        <f t="shared" si="2"/>
        <v>1.393623365179847E-2</v>
      </c>
      <c r="E106" s="26"/>
    </row>
    <row r="107" spans="1:5" x14ac:dyDescent="0.2">
      <c r="A107" s="28">
        <v>5124</v>
      </c>
      <c r="B107" s="26" t="s">
        <v>284</v>
      </c>
      <c r="C107" s="123">
        <v>1582824</v>
      </c>
      <c r="D107" s="29">
        <f t="shared" si="2"/>
        <v>5.5270157603761035E-2</v>
      </c>
      <c r="E107" s="26"/>
    </row>
    <row r="108" spans="1:5" x14ac:dyDescent="0.2">
      <c r="A108" s="28">
        <v>5125</v>
      </c>
      <c r="B108" s="26" t="s">
        <v>285</v>
      </c>
      <c r="C108" s="123">
        <v>210315.79</v>
      </c>
      <c r="D108" s="29">
        <f t="shared" si="2"/>
        <v>7.3439541350519763E-3</v>
      </c>
      <c r="E108" s="26"/>
    </row>
    <row r="109" spans="1:5" x14ac:dyDescent="0.2">
      <c r="A109" s="28">
        <v>5126</v>
      </c>
      <c r="B109" s="26" t="s">
        <v>286</v>
      </c>
      <c r="C109" s="123">
        <v>526960.44999999995</v>
      </c>
      <c r="D109" s="29">
        <f t="shared" si="2"/>
        <v>1.8400774263246471E-2</v>
      </c>
      <c r="E109" s="26"/>
    </row>
    <row r="110" spans="1:5" x14ac:dyDescent="0.2">
      <c r="A110" s="28">
        <v>5127</v>
      </c>
      <c r="B110" s="26" t="s">
        <v>287</v>
      </c>
      <c r="C110" s="123">
        <v>583651.86</v>
      </c>
      <c r="D110" s="29">
        <f t="shared" si="2"/>
        <v>2.0380364644412941E-2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168766.12</v>
      </c>
      <c r="D112" s="29">
        <f t="shared" si="2"/>
        <v>5.8930936418548413E-3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9117866.379999999</v>
      </c>
      <c r="D113" s="95">
        <f t="shared" si="2"/>
        <v>0.3183840476468856</v>
      </c>
      <c r="E113" s="26"/>
    </row>
    <row r="114" spans="1:5" x14ac:dyDescent="0.2">
      <c r="A114" s="28">
        <v>5131</v>
      </c>
      <c r="B114" s="26" t="s">
        <v>291</v>
      </c>
      <c r="C114" s="123">
        <v>4343314.25</v>
      </c>
      <c r="D114" s="29">
        <f t="shared" si="2"/>
        <v>0.15166289058048221</v>
      </c>
      <c r="E114" s="26"/>
    </row>
    <row r="115" spans="1:5" x14ac:dyDescent="0.2">
      <c r="A115" s="28">
        <v>5132</v>
      </c>
      <c r="B115" s="26" t="s">
        <v>292</v>
      </c>
      <c r="C115" s="123">
        <v>509403.23</v>
      </c>
      <c r="D115" s="29">
        <f t="shared" si="2"/>
        <v>1.778769895197756E-2</v>
      </c>
      <c r="E115" s="26"/>
    </row>
    <row r="116" spans="1:5" x14ac:dyDescent="0.2">
      <c r="A116" s="28">
        <v>5133</v>
      </c>
      <c r="B116" s="26" t="s">
        <v>293</v>
      </c>
      <c r="C116" s="123">
        <v>865577.96</v>
      </c>
      <c r="D116" s="29">
        <f t="shared" si="2"/>
        <v>3.0224857765324485E-2</v>
      </c>
      <c r="E116" s="26"/>
    </row>
    <row r="117" spans="1:5" x14ac:dyDescent="0.2">
      <c r="A117" s="28">
        <v>5134</v>
      </c>
      <c r="B117" s="26" t="s">
        <v>294</v>
      </c>
      <c r="C117" s="123">
        <v>199724.51</v>
      </c>
      <c r="D117" s="29">
        <f t="shared" si="2"/>
        <v>6.9741203981200355E-3</v>
      </c>
      <c r="E117" s="26"/>
    </row>
    <row r="118" spans="1:5" x14ac:dyDescent="0.2">
      <c r="A118" s="28">
        <v>5135</v>
      </c>
      <c r="B118" s="26" t="s">
        <v>295</v>
      </c>
      <c r="C118" s="123">
        <v>1574715.08</v>
      </c>
      <c r="D118" s="29">
        <f t="shared" si="2"/>
        <v>5.4987004652835167E-2</v>
      </c>
      <c r="E118" s="26"/>
    </row>
    <row r="119" spans="1:5" x14ac:dyDescent="0.2">
      <c r="A119" s="28">
        <v>5136</v>
      </c>
      <c r="B119" s="26" t="s">
        <v>296</v>
      </c>
      <c r="C119" s="123">
        <v>25000</v>
      </c>
      <c r="D119" s="29">
        <f t="shared" si="2"/>
        <v>8.7296751887387723E-4</v>
      </c>
      <c r="E119" s="26"/>
    </row>
    <row r="120" spans="1:5" x14ac:dyDescent="0.2">
      <c r="A120" s="28">
        <v>5137</v>
      </c>
      <c r="B120" s="26" t="s">
        <v>297</v>
      </c>
      <c r="C120" s="123">
        <v>69044.960000000006</v>
      </c>
      <c r="D120" s="29">
        <f t="shared" si="2"/>
        <v>2.4109602968778441E-3</v>
      </c>
      <c r="E120" s="26"/>
    </row>
    <row r="121" spans="1:5" x14ac:dyDescent="0.2">
      <c r="A121" s="28">
        <v>5138</v>
      </c>
      <c r="B121" s="26" t="s">
        <v>298</v>
      </c>
      <c r="C121" s="123">
        <v>76456.39</v>
      </c>
      <c r="D121" s="29">
        <f t="shared" si="2"/>
        <v>2.6697578032141406E-3</v>
      </c>
      <c r="E121" s="26"/>
    </row>
    <row r="122" spans="1:5" x14ac:dyDescent="0.2">
      <c r="A122" s="28">
        <v>5139</v>
      </c>
      <c r="B122" s="26" t="s">
        <v>299</v>
      </c>
      <c r="C122" s="123">
        <v>1454630</v>
      </c>
      <c r="D122" s="29">
        <f t="shared" si="2"/>
        <v>5.0793789679180322E-2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210000</v>
      </c>
      <c r="D123" s="95">
        <f t="shared" si="2"/>
        <v>7.3329271585405691E-3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15000</v>
      </c>
      <c r="D124" s="95">
        <f t="shared" si="2"/>
        <v>5.2378051132432636E-4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15000</v>
      </c>
      <c r="D126" s="29">
        <f t="shared" si="2"/>
        <v>5.2378051132432636E-4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195000</v>
      </c>
      <c r="D133" s="95">
        <f t="shared" si="2"/>
        <v>6.8091466472162427E-3</v>
      </c>
      <c r="E133" s="26"/>
    </row>
    <row r="134" spans="1:5" x14ac:dyDescent="0.2">
      <c r="A134" s="28">
        <v>5241</v>
      </c>
      <c r="B134" s="26" t="s">
        <v>309</v>
      </c>
      <c r="C134" s="123">
        <v>0</v>
      </c>
      <c r="D134" s="29">
        <f t="shared" si="2"/>
        <v>0</v>
      </c>
      <c r="E134" s="26"/>
    </row>
    <row r="135" spans="1:5" x14ac:dyDescent="0.2">
      <c r="A135" s="28">
        <v>5242</v>
      </c>
      <c r="B135" s="26" t="s">
        <v>310</v>
      </c>
      <c r="C135" s="123">
        <v>195000</v>
      </c>
      <c r="D135" s="29">
        <f t="shared" si="2"/>
        <v>6.8091466472162427E-3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0</v>
      </c>
      <c r="D138" s="9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1756033.02</v>
      </c>
      <c r="D181" s="95">
        <f t="shared" si="3"/>
        <v>6.1318391541200071E-2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1756033.02</v>
      </c>
      <c r="D182" s="95">
        <f t="shared" si="3"/>
        <v>6.1318391541200071E-2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1618381.84</v>
      </c>
      <c r="D187" s="29">
        <f t="shared" si="3"/>
        <v>5.6511791178213609E-2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57857.69</v>
      </c>
      <c r="D189" s="29">
        <f t="shared" si="3"/>
        <v>2.0203153634829577E-3</v>
      </c>
      <c r="E189" s="26"/>
    </row>
    <row r="190" spans="1:5" x14ac:dyDescent="0.2">
      <c r="A190" s="28">
        <v>5518</v>
      </c>
      <c r="B190" s="26" t="s">
        <v>41</v>
      </c>
      <c r="C190" s="123">
        <v>79793.490000000005</v>
      </c>
      <c r="D190" s="29">
        <f t="shared" si="3"/>
        <v>2.7862849995035016E-3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05" zoomScale="58" zoomScaleNormal="100" workbookViewId="0">
      <selection sqref="A1:J174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4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4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4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4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7" t="s">
        <v>113</v>
      </c>
      <c r="B5" s="177"/>
      <c r="C5" s="177"/>
      <c r="D5" s="177"/>
      <c r="E5" s="177"/>
      <c r="F5" s="177"/>
      <c r="G5" s="177"/>
      <c r="H5" s="177"/>
    </row>
    <row r="7" spans="1:8" x14ac:dyDescent="0.2">
      <c r="A7" s="178" t="s">
        <v>86</v>
      </c>
      <c r="B7" s="178"/>
      <c r="C7" s="178"/>
      <c r="D7" s="178"/>
      <c r="E7" s="178"/>
      <c r="F7" s="178"/>
      <c r="G7" s="178"/>
      <c r="H7" s="178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8" t="s">
        <v>87</v>
      </c>
      <c r="B13" s="178"/>
      <c r="C13" s="178"/>
      <c r="D13" s="178"/>
      <c r="E13" s="178"/>
      <c r="F13" s="178"/>
      <c r="G13" s="178"/>
      <c r="H13" s="178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27407.34</v>
      </c>
      <c r="D15" s="125">
        <v>27407.34</v>
      </c>
      <c r="E15" s="125">
        <v>27407.34</v>
      </c>
      <c r="F15" s="125">
        <v>27407.34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10176012.67</v>
      </c>
      <c r="D16" s="125">
        <v>10176012.67</v>
      </c>
      <c r="E16" s="125">
        <v>10176012.67</v>
      </c>
      <c r="F16" s="125">
        <v>10176012.67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8" t="s">
        <v>88</v>
      </c>
      <c r="B18" s="178"/>
      <c r="C18" s="178"/>
      <c r="D18" s="178"/>
      <c r="E18" s="178"/>
      <c r="F18" s="178"/>
      <c r="G18" s="178"/>
      <c r="H18" s="178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1014309.51</v>
      </c>
      <c r="D20" s="125">
        <v>1014309.51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260719.45</v>
      </c>
      <c r="D21" s="125">
        <v>260719.45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52829204.229999997</v>
      </c>
      <c r="D23" s="125">
        <v>52829204.229999997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826319.99</v>
      </c>
      <c r="D24" s="125">
        <v>826319.99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309704.62</v>
      </c>
      <c r="D25" s="125">
        <v>309704.62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-0.94</v>
      </c>
      <c r="D26" s="125">
        <v>-0.94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1055991.72</v>
      </c>
      <c r="D27" s="125">
        <v>1055991.72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8" t="s">
        <v>477</v>
      </c>
      <c r="B30" s="178"/>
      <c r="C30" s="178"/>
      <c r="D30" s="178"/>
      <c r="E30" s="178"/>
      <c r="F30" s="178"/>
      <c r="G30" s="178"/>
      <c r="H30" s="178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8" t="s">
        <v>138</v>
      </c>
      <c r="B39" s="178"/>
      <c r="C39" s="178"/>
      <c r="D39" s="178"/>
      <c r="E39" s="178"/>
      <c r="F39" s="178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275407.78000000003</v>
      </c>
      <c r="E41" s="4" t="str">
        <f>+IF(OR(C41&lt;&gt;0,C42&lt;&gt;0),"","SIN INFORMACIÓN QUE REVELAR")</f>
        <v/>
      </c>
    </row>
    <row r="42" spans="1:8" x14ac:dyDescent="0.2">
      <c r="A42" s="6">
        <v>1151</v>
      </c>
      <c r="B42" s="4" t="s">
        <v>140</v>
      </c>
      <c r="C42" s="125">
        <v>275407.78000000003</v>
      </c>
    </row>
    <row r="44" spans="1:8" x14ac:dyDescent="0.2">
      <c r="A44" s="178" t="s">
        <v>93</v>
      </c>
      <c r="B44" s="178"/>
      <c r="C44" s="178"/>
      <c r="D44" s="178"/>
      <c r="E44" s="178"/>
      <c r="F44" s="178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8" t="s">
        <v>94</v>
      </c>
      <c r="B48" s="178"/>
      <c r="C48" s="178"/>
      <c r="D48" s="178"/>
      <c r="E48" s="178"/>
      <c r="F48" s="178"/>
      <c r="G48" s="178"/>
      <c r="H48" s="178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8" t="s">
        <v>98</v>
      </c>
      <c r="B54" s="178"/>
      <c r="C54" s="178"/>
      <c r="D54" s="178"/>
      <c r="E54" s="178"/>
      <c r="F54" s="178"/>
      <c r="G54" s="178"/>
      <c r="H54" s="178"/>
      <c r="I54" s="178"/>
      <c r="J54" s="178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53348866.300000004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204807.97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43163032.060000002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7530557.0999999996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2450469.17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49218022.510000005</v>
      </c>
      <c r="D64" s="125">
        <f t="shared" ref="D64:E64" si="0">SUM(D65:D72)</f>
        <v>1618381.8399999999</v>
      </c>
      <c r="E64" s="125">
        <f t="shared" si="0"/>
        <v>-22687876.379999999</v>
      </c>
    </row>
    <row r="65" spans="1:9" x14ac:dyDescent="0.2">
      <c r="A65" s="6">
        <v>1241</v>
      </c>
      <c r="B65" s="4" t="s">
        <v>153</v>
      </c>
      <c r="C65" s="125">
        <v>4974131.62</v>
      </c>
      <c r="D65" s="125">
        <v>158051.17000000001</v>
      </c>
      <c r="E65" s="125">
        <v>-4070550.41</v>
      </c>
    </row>
    <row r="66" spans="1:9" x14ac:dyDescent="0.2">
      <c r="A66" s="6">
        <v>1242</v>
      </c>
      <c r="B66" s="4" t="s">
        <v>154</v>
      </c>
      <c r="C66" s="125">
        <v>189402.36</v>
      </c>
      <c r="D66" s="125">
        <v>2783.47</v>
      </c>
      <c r="E66" s="125">
        <v>-40192.370000000003</v>
      </c>
    </row>
    <row r="67" spans="1:9" x14ac:dyDescent="0.2">
      <c r="A67" s="6">
        <v>1243</v>
      </c>
      <c r="B67" s="4" t="s">
        <v>155</v>
      </c>
      <c r="C67" s="125">
        <v>331090.83</v>
      </c>
      <c r="D67" s="125">
        <v>14629.56</v>
      </c>
      <c r="E67" s="125">
        <v>-28699.200000000001</v>
      </c>
    </row>
    <row r="68" spans="1:9" x14ac:dyDescent="0.2">
      <c r="A68" s="6">
        <v>1244</v>
      </c>
      <c r="B68" s="4" t="s">
        <v>156</v>
      </c>
      <c r="C68" s="125">
        <v>15061868.35</v>
      </c>
      <c r="D68" s="125">
        <v>586145.52</v>
      </c>
      <c r="E68" s="125">
        <v>-12822102.99</v>
      </c>
    </row>
    <row r="69" spans="1:9" x14ac:dyDescent="0.2">
      <c r="A69" s="6">
        <v>1245</v>
      </c>
      <c r="B69" s="4" t="s">
        <v>157</v>
      </c>
      <c r="C69" s="125">
        <v>83550.16</v>
      </c>
      <c r="D69" s="125">
        <v>2123.98</v>
      </c>
      <c r="E69" s="125">
        <v>-35087.71</v>
      </c>
    </row>
    <row r="70" spans="1:9" x14ac:dyDescent="0.2">
      <c r="A70" s="6">
        <v>1246</v>
      </c>
      <c r="B70" s="4" t="s">
        <v>158</v>
      </c>
      <c r="C70" s="125">
        <v>28577979.190000001</v>
      </c>
      <c r="D70" s="125">
        <v>854648.14</v>
      </c>
      <c r="E70" s="125">
        <v>-5691243.7000000002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8" t="s">
        <v>99</v>
      </c>
      <c r="B74" s="178"/>
      <c r="C74" s="178"/>
      <c r="D74" s="178"/>
      <c r="E74" s="178"/>
      <c r="F74" s="178"/>
      <c r="G74" s="178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2291303.5499999998</v>
      </c>
      <c r="D76" s="125">
        <f>SUM(D77:D81)</f>
        <v>57857.689999999995</v>
      </c>
      <c r="E76" s="125">
        <f>SUM(E77:E81)</f>
        <v>-444628.64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2279731.5499999998</v>
      </c>
      <c r="D77" s="125">
        <v>57279.09</v>
      </c>
      <c r="E77" s="125">
        <v>-440578.44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11572</v>
      </c>
      <c r="D80" s="125">
        <v>578.6</v>
      </c>
      <c r="E80" s="125">
        <v>-4050.2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2126182.91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2126182.91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8" t="s">
        <v>101</v>
      </c>
      <c r="B90" s="178"/>
      <c r="C90" s="178"/>
      <c r="D90" s="178"/>
      <c r="E90" s="178"/>
      <c r="F90" s="178"/>
      <c r="G90" s="178"/>
      <c r="H90" s="178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8" t="s">
        <v>588</v>
      </c>
      <c r="B96" s="178"/>
      <c r="C96" s="178"/>
      <c r="D96" s="178"/>
      <c r="E96" s="178"/>
      <c r="F96" s="178"/>
      <c r="G96" s="178"/>
      <c r="H96" s="178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8" t="s">
        <v>102</v>
      </c>
      <c r="B108" s="178"/>
      <c r="C108" s="178"/>
      <c r="D108" s="178"/>
      <c r="E108" s="178"/>
      <c r="F108" s="178"/>
      <c r="G108" s="178"/>
      <c r="H108" s="178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38399295.630000003</v>
      </c>
      <c r="D110" s="125">
        <f>SUM(D111:D119)</f>
        <v>38399295.630000003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107945.35</v>
      </c>
      <c r="D111" s="125">
        <f>C111</f>
        <v>107945.35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2948250.97</v>
      </c>
      <c r="D112" s="125">
        <f t="shared" ref="D112:D119" si="1">C112</f>
        <v>2948250.97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-133398.41</v>
      </c>
      <c r="D113" s="125">
        <f t="shared" si="1"/>
        <v>-133398.41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3200</v>
      </c>
      <c r="D115" s="125">
        <f t="shared" si="1"/>
        <v>3200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41502641.090000004</v>
      </c>
      <c r="D117" s="125">
        <f t="shared" si="1"/>
        <v>41502641.090000004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-6029343.3700000001</v>
      </c>
      <c r="D119" s="125">
        <f t="shared" si="1"/>
        <v>-6029343.3700000001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8" t="s">
        <v>103</v>
      </c>
      <c r="B125" s="178"/>
      <c r="C125" s="178"/>
      <c r="D125" s="178"/>
      <c r="E125" s="178"/>
      <c r="F125" s="178"/>
      <c r="G125" s="178"/>
      <c r="H125" s="178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8" t="s">
        <v>543</v>
      </c>
      <c r="B142" s="178"/>
      <c r="C142" s="178"/>
      <c r="D142" s="178"/>
      <c r="E142" s="178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80" t="s">
        <v>547</v>
      </c>
      <c r="B153" s="180"/>
      <c r="C153" s="180"/>
      <c r="D153" s="180"/>
      <c r="E153" s="180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42598.28</v>
      </c>
      <c r="D167" s="99"/>
      <c r="E167" s="99" t="str">
        <f>IF(OR(C167&lt;&gt;0,C168&lt;&gt;0,C169&lt;&gt;0,C170&lt;&gt;0),"","SIN INFORMACIÓN QUE REVELAR")</f>
        <v/>
      </c>
    </row>
    <row r="168" spans="1:5" x14ac:dyDescent="0.2">
      <c r="A168" s="98">
        <v>2191</v>
      </c>
      <c r="B168" s="99" t="s">
        <v>559</v>
      </c>
      <c r="C168" s="127">
        <v>42598.28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scale="3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sqref="A1:E33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40162201.170000002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3953712.43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19723050.59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108213329.51000001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9"/>
  <sheetViews>
    <sheetView zoomScaleNormal="100" workbookViewId="0">
      <selection activeCell="A151" sqref="A1:E151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59867240.990000002</v>
      </c>
      <c r="D10" s="128">
        <v>53576129.109999999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59867240.990000002</v>
      </c>
      <c r="D16" s="129">
        <f>SUM(D9:D15)</f>
        <v>53576129.109999999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280732.74</v>
      </c>
      <c r="D21" s="129">
        <f>SUM(D22:D28)</f>
        <v>15083448.800000001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280732.74</v>
      </c>
      <c r="D26" s="128">
        <v>15083448.800000001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1107551.45</v>
      </c>
      <c r="D29" s="129">
        <f>SUM(D30:D37)</f>
        <v>2415482.2799999998</v>
      </c>
    </row>
    <row r="30" spans="1:5" x14ac:dyDescent="0.2">
      <c r="A30" s="14">
        <v>1241</v>
      </c>
      <c r="B30" s="12" t="s">
        <v>153</v>
      </c>
      <c r="C30" s="128">
        <v>48129.77</v>
      </c>
      <c r="D30" s="128">
        <v>227485.87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7970</v>
      </c>
    </row>
    <row r="32" spans="1:5" x14ac:dyDescent="0.2">
      <c r="A32" s="14">
        <v>1243</v>
      </c>
      <c r="B32" s="12" t="s">
        <v>155</v>
      </c>
      <c r="C32" s="128">
        <v>76999.399999999994</v>
      </c>
      <c r="D32" s="128">
        <v>212301.43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982422.28</v>
      </c>
      <c r="D35" s="128">
        <v>1967724.98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12262.5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12262.5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1388284.19</v>
      </c>
      <c r="D44" s="129">
        <f>D21+D29+D38</f>
        <v>17511193.580000002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19723050.59</v>
      </c>
      <c r="D48" s="129">
        <v>27974471.739999998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1756277.85</v>
      </c>
      <c r="D49" s="129">
        <f>D54+D66+D94+D97+D50</f>
        <v>7675957.3000000007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1756033.02</v>
      </c>
      <c r="D66" s="129">
        <f>D67+D76+D79+D85</f>
        <v>3942705.97</v>
      </c>
    </row>
    <row r="67" spans="1:4" x14ac:dyDescent="0.2">
      <c r="A67" s="14">
        <v>5510</v>
      </c>
      <c r="B67" s="12" t="s">
        <v>352</v>
      </c>
      <c r="C67" s="128">
        <f>SUM(C68:C75)</f>
        <v>1756033.02</v>
      </c>
      <c r="D67" s="128">
        <f>SUM(D68:D75)</f>
        <v>3942705.97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1618381.84</v>
      </c>
      <c r="D72" s="128">
        <v>3828114.64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57857.69</v>
      </c>
      <c r="D74" s="128">
        <v>114591.33</v>
      </c>
    </row>
    <row r="75" spans="1:4" x14ac:dyDescent="0.2">
      <c r="A75" s="14">
        <v>5518</v>
      </c>
      <c r="B75" s="12" t="s">
        <v>41</v>
      </c>
      <c r="C75" s="128">
        <v>79793.490000000005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244.83</v>
      </c>
      <c r="D97" s="129">
        <f>SUM(D98:D102)</f>
        <v>3733251.33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677174.54</v>
      </c>
    </row>
    <row r="99" spans="1:4" x14ac:dyDescent="0.2">
      <c r="A99" s="14">
        <v>2112</v>
      </c>
      <c r="B99" s="12" t="s">
        <v>511</v>
      </c>
      <c r="C99" s="128">
        <v>244.83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3056076.79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21479328.440000001</v>
      </c>
      <c r="D147" s="129">
        <f>D48+D49-D103-D114</f>
        <v>35650429.039999999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69" fitToHeight="0" orientation="portrait" r:id="rId1"/>
  <ignoredErrors>
    <ignoredError sqref="C16:D1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A25" sqref="A1:C2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48361000.409999996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48361000.409999996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scale="96" fitToHeight="0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A43" sqref="A1:C43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28270200.989999998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1388284.19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48129.77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76999.399999999994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982422.28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280732.74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1756033.02</v>
      </c>
    </row>
    <row r="32" spans="1:3" x14ac:dyDescent="0.2">
      <c r="A32" s="61" t="s">
        <v>463</v>
      </c>
      <c r="B32" s="48" t="s">
        <v>352</v>
      </c>
      <c r="C32" s="76">
        <v>1756033.02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28637949.819999997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18:A29 A32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zoomScale="78" workbookViewId="0">
      <selection activeCell="A61" sqref="A1:J61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79650386.189999998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42849385.780000001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11560000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48361000.409999996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79650386.189999998</v>
      </c>
    </row>
    <row r="51" spans="1:3" x14ac:dyDescent="0.2">
      <c r="A51" s="12">
        <v>8220</v>
      </c>
      <c r="B51" s="86" t="s">
        <v>46</v>
      </c>
      <c r="C51" s="142">
        <v>61960663.18</v>
      </c>
    </row>
    <row r="52" spans="1:3" x14ac:dyDescent="0.2">
      <c r="A52" s="12">
        <v>8230</v>
      </c>
      <c r="B52" s="86" t="s">
        <v>576</v>
      </c>
      <c r="C52" s="142">
        <v>11560000</v>
      </c>
    </row>
    <row r="53" spans="1:3" x14ac:dyDescent="0.2">
      <c r="A53" s="12">
        <v>8240</v>
      </c>
      <c r="B53" s="86" t="s">
        <v>45</v>
      </c>
      <c r="C53" s="142">
        <v>979522.02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244.83</v>
      </c>
    </row>
    <row r="56" spans="1:3" x14ac:dyDescent="0.2">
      <c r="A56" s="12">
        <v>8270</v>
      </c>
      <c r="B56" s="86" t="s">
        <v>42</v>
      </c>
      <c r="C56" s="142">
        <v>28269956.16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scale="4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2026-07-21T16:47:21Z</cp:lastPrinted>
  <dcterms:created xsi:type="dcterms:W3CDTF">2012-12-11T20:36:24Z</dcterms:created>
  <dcterms:modified xsi:type="dcterms:W3CDTF">2026-08-03T20:13:30Z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