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CUARTO TRIMESTRE 2025\"/>
    </mc:Choice>
  </mc:AlternateContent>
  <bookViews>
    <workbookView xWindow="0" yWindow="0" windowWidth="19200" windowHeight="6315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F56" i="59" l="1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<sst xmlns="http://schemas.openxmlformats.org/spreadsheetml/2006/main" count="860" uniqueCount="604">
  <si>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</si>
  <si>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</si>
  <si>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</si>
  <si>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</si>
  <si>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</si>
  <si>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</si>
  <si>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</si>
  <si>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</si>
  <si>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</si>
  <si>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</si>
  <si>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</si>
  <si>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</si>
  <si>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</si>
  <si>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</si>
  <si>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</si>
  <si>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</si>
  <si>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</si>
  <si>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</si>
  <si>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</si>
  <si>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</si>
  <si>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</si>
  <si>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</si>
  <si>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</si>
  <si>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</si>
  <si>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</si>
  <si>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</si>
  <si>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</si>
  <si>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</si>
  <si>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</si>
  <si>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</si>
  <si>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</si>
  <si>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</si>
  <si>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</si>
  <si>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</si>
  <si>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</si>
  <si>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</si>
  <si>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</si>
  <si>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</si>
  <si>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</si>
  <si>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</si>
  <si>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</si>
  <si>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</si>
  <si>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</si>
  <si>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</si>
  <si>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</si>
  <si>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</si>
  <si>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</si>
  <si>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</si>
  <si>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</si>
  <si>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</si>
  <si>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</si>
  <si>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</si>
  <si>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</si>
  <si>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</si>
  <si>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</si>
  <si>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</si>
  <si>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</si>
  <si>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</si>
  <si>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</si>
  <si>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</si>
  <si>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</si>
  <si>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</si>
  <si>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</si>
  <si>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</si>
  <si>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</si>
  <si>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</si>
  <si>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</si>
  <si>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</si>
  <si>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</si>
  <si>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</si>
  <si>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</si>
  <si>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</si>
  <si>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</si>
  <si>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</si>
  <si>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</si>
  <si>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</si>
  <si>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</si>
  <si>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</si>
  <si>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</si>
  <si>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</si>
  <si>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</si>
  <si>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</si>
  <si>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</si>
  <si>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</si>
  <si>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</si>
  <si>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</si>
  <si>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</si>
  <si>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</si>
  <si>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</si>
  <si>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</si>
  <si>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</si>
  <si>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</si>
  <si>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</si>
  <si>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</si>
  <si>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</si>
  <si>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</si>
  <si>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</si>
  <si>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</si>
  <si>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</si>
  <si>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</si>
  <si>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</si>
  <si>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</si>
  <si>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</si>
  <si>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</si>
  <si>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</si>
  <si>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</si>
  <si>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</si>
  <si>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</si>
  <si>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</si>
  <si>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</si>
  <si>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</si>
  <si>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</si>
  <si>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</si>
  <si>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</si>
  <si>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</si>
  <si>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</si>
  <si>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</si>
  <si>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</si>
  <si>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</si>
  <si>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</si>
  <si>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</si>
  <si>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</si>
  <si>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</si>
  <si>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</si>
  <si>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</si>
  <si>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</si>
  <si>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</si>
  <si>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</si>
  <si>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</si>
  <si>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</si>
  <si>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</si>
  <si>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</si>
  <si>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</si>
  <si>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</si>
  <si>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</si>
  <si>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</si>
  <si>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</si>
  <si>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</si>
  <si>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</si>
  <si>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</si>
  <si>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</si>
  <si>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</si>
  <si>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</si>
  <si>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</si>
  <si>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</si>
  <si>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</si>
  <si>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</si>
  <si>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</si>
  <si>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</si>
  <si>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</si>
  <si>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</si>
  <si>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</si>
  <si>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</si>
  <si>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</si>
  <si>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</si>
  <si>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</si>
  <si>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</si>
  <si>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</si>
  <si>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</si>
  <si>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</si>
  <si>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</si>
  <si>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</si>
  <si>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</si>
  <si>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</si>
  <si>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</si>
  <si>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</si>
  <si>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</si>
  <si>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</si>
  <si>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</si>
  <si>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</si>
  <si>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</si>
  <si>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</si>
  <si>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</si>
  <si>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</si>
  <si>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</si>
  <si>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</si>
  <si>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</si>
  <si>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</si>
  <si>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</si>
  <si>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</si>
  <si>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</si>
  <si>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</si>
  <si>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</si>
  <si>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</si>
  <si>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</si>
  <si>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</si>
  <si>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</si>
  <si>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</si>
  <si>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</si>
  <si>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</si>
  <si>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</si>
  <si>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</si>
  <si>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</si>
  <si>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</si>
  <si>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</si>
  <si>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</si>
  <si>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</si>
  <si>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</si>
  <si>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</si>
  <si>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</si>
  <si>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</si>
  <si>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</si>
  <si>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</si>
  <si>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</si>
  <si>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</si>
  <si>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</si>
  <si>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</si>
  <si>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</si>
  <si>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</si>
  <si>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</si>
  <si>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</si>
  <si>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</si>
  <si>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</si>
  <si>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</si>
  <si>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</si>
  <si>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</si>
  <si>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</si>
  <si>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</si>
  <si>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</si>
  <si>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</si>
  <si>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</si>
  <si>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</si>
  <si>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</si>
  <si>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</si>
  <si>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</si>
  <si>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</si>
  <si>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</si>
  <si>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</si>
  <si>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</si>
  <si>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</si>
  <si>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</si>
  <si>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</si>
  <si>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</si>
  <si>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</si>
  <si>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</si>
  <si>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</si>
  <si>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</si>
  <si>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</si>
  <si>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</si>
  <si>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</si>
  <si>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</si>
  <si>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</si>
  <si>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</si>
  <si>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</si>
  <si>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</si>
  <si>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</si>
  <si>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</si>
  <si>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</si>
  <si>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</si>
  <si>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</si>
  <si>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</si>
  <si>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</si>
  <si>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</si>
  <si>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</si>
  <si>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</si>
  <si>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</si>
  <si>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</si>
  <si>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</si>
  <si>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</si>
  <si>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</si>
  <si>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</si>
  <si>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</si>
  <si>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</si>
  <si>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</si>
  <si>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</si>
  <si>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</si>
  <si>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</si>
  <si>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</si>
  <si>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</si>
  <si>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</si>
  <si>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</si>
  <si>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</si>
  <si>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</si>
  <si>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</si>
  <si>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</si>
  <si>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</si>
  <si>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</si>
  <si>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</si>
  <si>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</si>
  <si>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</si>
  <si>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</si>
  <si>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</si>
  <si>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</si>
  <si>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</si>
  <si>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</si>
  <si>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</si>
  <si>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</si>
  <si>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</si>
  <si>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</si>
  <si>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</si>
  <si>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</si>
  <si>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</si>
  <si>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</si>
  <si>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</si>
  <si>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</si>
  <si>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</si>
  <si>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</si>
  <si>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</si>
  <si>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</si>
  <si>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</si>
  <si>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</si>
  <si>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</si>
  <si>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</si>
  <si>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</si>
  <si>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</si>
  <si>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</si>
  <si>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</si>
  <si>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</si>
  <si>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</si>
  <si>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</si>
  <si>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</si>
  <si>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</si>
  <si>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</si>
  <si>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</si>
  <si>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</si>
  <si>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</si>
  <si>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</si>
  <si>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</si>
  <si>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</si>
  <si>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</si>
  <si>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</si>
  <si>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</si>
  <si>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</si>
  <si>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</si>
  <si>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</si>
  <si>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</si>
  <si>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</si>
  <si>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</si>
  <si>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</si>
  <si>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</si>
  <si>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</si>
  <si>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</si>
  <si>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</si>
  <si>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</si>
  <si>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</si>
  <si>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</si>
  <si>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</si>
  <si>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</si>
  <si>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</si>
  <si>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</si>
  <si>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</si>
  <si>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</si>
  <si>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</si>
  <si>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</si>
  <si>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</si>
  <si>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</si>
  <si>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</si>
  <si>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</si>
  <si>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</si>
  <si>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</si>
  <si>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</si>
  <si>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</si>
  <si>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</si>
  <si>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</si>
  <si>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</si>
  <si>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</si>
  <si>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</si>
  <si>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</si>
  <si>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</si>
  <si>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</si>
  <si>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</si>
  <si>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</si>
  <si>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</si>
  <si>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</si>
  <si>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</si>
  <si>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</si>
  <si>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</si>
  <si>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</si>
  <si>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</si>
  <si>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</si>
  <si>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</si>
  <si>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</si>
  <si>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</si>
  <si>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</si>
  <si>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</si>
  <si>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</si>
  <si>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</si>
  <si>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</si>
  <si>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</si>
  <si>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</si>
  <si>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</si>
  <si>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</si>
  <si>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</si>
  <si>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</si>
  <si>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</si>
  <si>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</si>
  <si>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</si>
  <si>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</si>
  <si>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</si>
  <si>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</si>
  <si>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</si>
  <si>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</si>
  <si>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</si>
  <si>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</si>
  <si>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</si>
  <si>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</si>
  <si>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</si>
  <si>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</si>
  <si>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</si>
  <si>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</si>
  <si>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</si>
  <si>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</si>
  <si>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</si>
  <si>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</si>
  <si>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</si>
  <si>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</si>
  <si>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</si>
  <si>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</si>
  <si>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</si>
  <si>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</si>
  <si>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</si>
  <si>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</si>
  <si>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</si>
  <si>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</si>
  <si>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</si>
  <si>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</si>
  <si>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</si>
  <si>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</si>
  <si>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</si>
  <si>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</si>
  <si>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</si>
  <si>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</si>
  <si>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</si>
  <si>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</si>
  <si>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</si>
  <si>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</si>
  <si>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</si>
  <si>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</si>
  <si>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</si>
  <si>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</si>
  <si>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</si>
  <si>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</si>
  <si>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</si>
  <si>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</si>
  <si>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</si>
  <si>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</si>
  <si>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</si>
  <si>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</si>
  <si>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</si>
  <si>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</si>
  <si>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</si>
  <si>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</si>
  <si>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</si>
  <si>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</si>
  <si>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</si>
  <si>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</si>
  <si>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</si>
  <si>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</si>
  <si>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</si>
  <si>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</si>
  <si>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</si>
  <si>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</si>
  <si>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</si>
  <si>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</si>
  <si>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</si>
  <si>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</si>
  <si>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</si>
  <si>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</si>
  <si>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</si>
  <si>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</si>
  <si>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</si>
  <si>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</si>
  <si>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</si>
  <si>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</si>
  <si>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</si>
  <si>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</si>
  <si>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</si>
  <si>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</si>
  <si>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</si>
  <si>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</si>
  <si>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</si>
  <si>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</si>
  <si>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</si>
  <si>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</si>
  <si>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</si>
  <si>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</si>
  <si>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</si>
  <si>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</si>
  <si>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</si>
  <si>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</si>
  <si>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</si>
  <si>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</si>
  <si>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</si>
  <si>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</si>
  <si>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</si>
  <si>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</si>
  <si>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</si>
  <si>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</si>
  <si>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</si>
  <si>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</si>
  <si>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</si>
  <si>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</si>
  <si>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</si>
  <si>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</si>
  <si>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</si>
  <si>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</si>
  <si>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</si>
  <si>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</si>
  <si>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</si>
  <si>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</si>
  <si>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</si>
  <si>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</si>
  <si>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</si>
  <si>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</si>
  <si>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</si>
  <si>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</si>
  <si>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</si>
  <si>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</si>
  <si>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</si>
  <si>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</si>
  <si>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</si>
  <si>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</si>
  <si>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</si>
  <si>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</si>
  <si>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</si>
  <si>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</si>
  <si>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</si>
  <si>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</si>
  <si>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</si>
  <si>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</si>
  <si>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</si>
  <si>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</si>
  <si>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</si>
  <si>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</si>
  <si>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</si>
  <si>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</si>
  <si>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</si>
  <si>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</si>
  <si>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</si>
  <si>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</si>
  <si>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</si>
  <si>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</si>
  <si>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</si>
  <si>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</si>
  <si>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</si>
  <si>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</si>
  <si>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</si>
  <si>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</si>
  <si>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</si>
  <si>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</si>
  <si>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</si>
  <si>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</si>
  <si>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</si>
  <si>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</si>
  <si>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</si>
  <si>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</si>
  <si>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</si>
  <si>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</si>
  <si>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</si>
  <si>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</si>
  <si>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</si>
  <si>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</si>
  <si>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</si>
  <si>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</si>
  <si>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</si>
  <si>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</si>
  <si>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</si>
  <si>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</si>
  <si>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</si>
  <si>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</si>
  <si>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</si>
  <si>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</si>
  <si>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</si>
  <si>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</si>
  <si>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</si>
  <si>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</si>
  <si>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</si>
  <si>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</si>
  <si>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</si>
  <si>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</si>
  <si>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</si>
  <si>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</si>
  <si>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</si>
  <si>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</si>
  <si>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</si>
  <si>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</si>
  <si>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</si>
  <si>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</si>
  <si>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</si>
  <si>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</si>
  <si>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</si>
  <si>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</si>
  <si>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</si>
  <si>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</si>
  <si>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</si>
  <si>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</si>
  <si>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</si>
  <si>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</si>
  <si>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</si>
  <si>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</si>
  <si>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</si>
  <si>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</si>
  <si>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</si>
  <si>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</si>
  <si>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</si>
  <si>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</si>
  <si>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Casa de la Cultura del Municipio de Valle de Santiago, Gto.</t>
  </si>
  <si>
    <t>Del 1 de Enero al 31 de Diciembre de 2025</t>
  </si>
  <si>
    <t>___________________________________________________</t>
  </si>
  <si>
    <t>DIRECTOR DE CASA DE LA CULTURA</t>
  </si>
  <si>
    <t>LIC. ZURIEL JONATHAN NEGRETE RIVERO</t>
  </si>
  <si>
    <t>___________________________________</t>
  </si>
  <si>
    <t>ENCARGADO DEL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</si>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</sst>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" fillId="0" borderId="0" xfId="0" applyFont="1" applyAlignment="1" applyProtection="1">
      <alignment horizontal="center"/>
      <protection locked="0"/>
    </xf>
    <xf numFmtId="0" fontId="17" fillId="0" borderId="0" xfId="10" applyFont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9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2" sqref="A2:B2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107">
        <v>4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5" x14ac:dyDescent="0.2">
      <c r="A33" s="4"/>
      <c r="B33" s="7"/>
    </row>
    <row r="34" spans="1:5" x14ac:dyDescent="0.2">
      <c r="A34" s="4"/>
      <c r="B34" s="6"/>
    </row>
    <row r="35" spans="1:5" x14ac:dyDescent="0.2">
      <c r="A35" s="35" t="s">
        <v>36</v>
      </c>
      <c r="B35" s="36" t="s">
        <v>31</v>
      </c>
    </row>
    <row r="36" spans="1:5" x14ac:dyDescent="0.2">
      <c r="A36" s="35" t="s">
        <v>37</v>
      </c>
      <c r="B36" s="36" t="s">
        <v>32</v>
      </c>
    </row>
    <row r="37" spans="1:5" x14ac:dyDescent="0.2">
      <c r="A37" s="4"/>
      <c r="B37" s="7"/>
    </row>
    <row r="38" spans="1:5" x14ac:dyDescent="0.2">
      <c r="A38" s="4"/>
      <c r="B38" s="5" t="s">
        <v>34</v>
      </c>
    </row>
    <row r="39" spans="1:5" x14ac:dyDescent="0.2">
      <c r="A39" s="4" t="s">
        <v>35</v>
      </c>
      <c r="B39" s="36" t="s">
        <v>28</v>
      </c>
    </row>
    <row r="40" spans="1:5" x14ac:dyDescent="0.2">
      <c r="A40" s="4"/>
      <c r="B40" s="36" t="s">
        <v>517</v>
      </c>
    </row>
    <row r="41" spans="1:5" x14ac:dyDescent="0.2">
      <c r="A41" s="4"/>
      <c r="B41" s="36" t="s">
        <v>549</v>
      </c>
    </row>
    <row r="42" spans="1:5" x14ac:dyDescent="0.2">
      <c r="A42" s="4"/>
      <c r="B42" s="36" t="s">
        <v>550</v>
      </c>
    </row>
    <row r="43" spans="1:5" ht="12" thickBot="1" x14ac:dyDescent="0.25">
      <c r="A43" s="8"/>
      <c r="B43" s="9"/>
    </row>
    <row r="45" spans="1:5" x14ac:dyDescent="0.2">
      <c r="A45" s="1" t="s">
        <v>518</v>
      </c>
    </row>
    <row r="47" spans="1:5" x14ac:dyDescent="0.2">
      <c r="A47" s="197" t="s">
        <v>598</v>
      </c>
      <c r="B47" s="197"/>
      <c r="C47" s="197" t="s">
        <v>601</v>
      </c>
      <c r="D47" s="197"/>
      <c r="E47" s="197"/>
    </row>
    <row r="48" spans="1:5" x14ac:dyDescent="0.2">
      <c r="A48" s="197" t="s">
        <v>599</v>
      </c>
      <c r="B48" s="197"/>
      <c r="C48" s="197" t="s">
        <v>602</v>
      </c>
      <c r="D48" s="197"/>
      <c r="E48" s="197"/>
    </row>
    <row r="49" spans="1:5" x14ac:dyDescent="0.2">
      <c r="A49" s="197" t="s">
        <v>600</v>
      </c>
      <c r="B49" s="197"/>
      <c r="C49" s="197" t="s">
        <v>603</v>
      </c>
      <c r="D49" s="197"/>
      <c r="E49" s="197"/>
    </row>
  </sheetData>
  <sheetProtection formatCells="0" formatColumns="0" formatRows="0" autoFilter="0" pivotTables="0"/>
  <mergeCells count="10">
    <mergeCell ref="A48:B48"/>
    <mergeCell ref="A49:B49"/>
    <mergeCell ref="C47:E47"/>
    <mergeCell ref="C48:E48"/>
    <mergeCell ref="C49:E49"/>
    <mergeCell ref="A1:B1"/>
    <mergeCell ref="A2:B2"/>
    <mergeCell ref="A3:B3"/>
    <mergeCell ref="A4:D4"/>
    <mergeCell ref="A47:B47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>
      <selection activeCell="A2" sqref="A2:C2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597</v>
      </c>
      <c r="B3" s="165"/>
      <c r="C3" s="165"/>
      <c r="D3" s="10" t="s">
        <v>500</v>
      </c>
      <c r="E3" s="18">
        <v>4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5415561.2000000002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461530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461530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461530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4948031.2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4948031.2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4948031.2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6000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6000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6000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5062585.7699999996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5024190.43</v>
      </c>
      <c r="D95" s="112">
        <f>C95/$C$94</f>
        <v>0.99241586380076285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2531431.3199999998</v>
      </c>
      <c r="D96" s="112">
        <f t="shared" ref="D96:D159" si="0">C96/$C$94</f>
        <v>0.5000273447219048</v>
      </c>
      <c r="E96" s="41"/>
    </row>
    <row r="97" spans="1:5" x14ac:dyDescent="0.2">
      <c r="A97" s="43">
        <v>5111</v>
      </c>
      <c r="B97" s="41" t="s">
        <v>280</v>
      </c>
      <c r="C97" s="142">
        <v>1482133.76</v>
      </c>
      <c r="D97" s="44">
        <f t="shared" si="0"/>
        <v>0.29276220242684403</v>
      </c>
      <c r="E97" s="41"/>
    </row>
    <row r="98" spans="1:5" x14ac:dyDescent="0.2">
      <c r="A98" s="43">
        <v>5112</v>
      </c>
      <c r="B98" s="41" t="s">
        <v>281</v>
      </c>
      <c r="C98" s="142">
        <v>573248.04</v>
      </c>
      <c r="D98" s="44">
        <f t="shared" si="0"/>
        <v>0.11323226233458956</v>
      </c>
      <c r="E98" s="41"/>
    </row>
    <row r="99" spans="1:5" x14ac:dyDescent="0.2">
      <c r="A99" s="43">
        <v>5113</v>
      </c>
      <c r="B99" s="41" t="s">
        <v>282</v>
      </c>
      <c r="C99" s="142">
        <v>282048.99</v>
      </c>
      <c r="D99" s="44">
        <f t="shared" si="0"/>
        <v>5.5712436848255116E-2</v>
      </c>
      <c r="E99" s="41"/>
    </row>
    <row r="100" spans="1:5" x14ac:dyDescent="0.2">
      <c r="A100" s="43">
        <v>5114</v>
      </c>
      <c r="B100" s="41" t="s">
        <v>283</v>
      </c>
      <c r="C100" s="142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2">
        <v>194000.53</v>
      </c>
      <c r="D101" s="44">
        <f t="shared" si="0"/>
        <v>3.8320443112216156E-2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164679.32</v>
      </c>
      <c r="D103" s="112">
        <f t="shared" si="0"/>
        <v>3.2528697286643704E-2</v>
      </c>
      <c r="E103" s="41"/>
    </row>
    <row r="104" spans="1:5" x14ac:dyDescent="0.2">
      <c r="A104" s="43">
        <v>5121</v>
      </c>
      <c r="B104" s="41" t="s">
        <v>287</v>
      </c>
      <c r="C104" s="142">
        <v>65500.43</v>
      </c>
      <c r="D104" s="44">
        <f t="shared" si="0"/>
        <v>1.2938137342411881E-2</v>
      </c>
      <c r="E104" s="41"/>
    </row>
    <row r="105" spans="1:5" x14ac:dyDescent="0.2">
      <c r="A105" s="43">
        <v>5122</v>
      </c>
      <c r="B105" s="41" t="s">
        <v>288</v>
      </c>
      <c r="C105" s="142">
        <v>10733.7</v>
      </c>
      <c r="D105" s="44">
        <f t="shared" si="0"/>
        <v>2.1202011161185722E-3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291</v>
      </c>
      <c r="C108" s="142">
        <v>4098.8500000000004</v>
      </c>
      <c r="D108" s="44">
        <f t="shared" si="0"/>
        <v>8.0963566568868241E-4</v>
      </c>
      <c r="E108" s="41"/>
    </row>
    <row r="109" spans="1:5" x14ac:dyDescent="0.2">
      <c r="A109" s="43">
        <v>5126</v>
      </c>
      <c r="B109" s="41" t="s">
        <v>292</v>
      </c>
      <c r="C109" s="142">
        <v>59359.94</v>
      </c>
      <c r="D109" s="44">
        <f t="shared" si="0"/>
        <v>1.1725221595603704E-2</v>
      </c>
      <c r="E109" s="41"/>
    </row>
    <row r="110" spans="1:5" x14ac:dyDescent="0.2">
      <c r="A110" s="43">
        <v>5127</v>
      </c>
      <c r="B110" s="41" t="s">
        <v>293</v>
      </c>
      <c r="C110" s="142">
        <v>24986.400000000001</v>
      </c>
      <c r="D110" s="44">
        <f t="shared" si="0"/>
        <v>4.9355015668208629E-3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0</v>
      </c>
      <c r="D112" s="44">
        <f t="shared" si="0"/>
        <v>0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2328079.79</v>
      </c>
      <c r="D113" s="112">
        <f t="shared" si="0"/>
        <v>0.45985982179221435</v>
      </c>
      <c r="E113" s="41"/>
    </row>
    <row r="114" spans="1:5" x14ac:dyDescent="0.2">
      <c r="A114" s="43">
        <v>5131</v>
      </c>
      <c r="B114" s="41" t="s">
        <v>297</v>
      </c>
      <c r="C114" s="142">
        <v>59614</v>
      </c>
      <c r="D114" s="44">
        <f t="shared" si="0"/>
        <v>1.177540543673594E-2</v>
      </c>
      <c r="E114" s="41"/>
    </row>
    <row r="115" spans="1:5" x14ac:dyDescent="0.2">
      <c r="A115" s="43">
        <v>5132</v>
      </c>
      <c r="B115" s="41" t="s">
        <v>298</v>
      </c>
      <c r="C115" s="142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299</v>
      </c>
      <c r="C116" s="142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300</v>
      </c>
      <c r="C117" s="142">
        <v>33036.639999999999</v>
      </c>
      <c r="D117" s="44">
        <f t="shared" si="0"/>
        <v>6.5256454904466738E-3</v>
      </c>
      <c r="E117" s="41"/>
    </row>
    <row r="118" spans="1:5" x14ac:dyDescent="0.2">
      <c r="A118" s="43">
        <v>5135</v>
      </c>
      <c r="B118" s="41" t="s">
        <v>301</v>
      </c>
      <c r="C118" s="142">
        <v>212570.61</v>
      </c>
      <c r="D118" s="44">
        <f t="shared" si="0"/>
        <v>4.1988544917037525E-2</v>
      </c>
      <c r="E118" s="41"/>
    </row>
    <row r="119" spans="1:5" x14ac:dyDescent="0.2">
      <c r="A119" s="43">
        <v>5136</v>
      </c>
      <c r="B119" s="41" t="s">
        <v>302</v>
      </c>
      <c r="C119" s="142">
        <v>7203.6</v>
      </c>
      <c r="D119" s="44">
        <f t="shared" si="0"/>
        <v>1.4229092260890231E-3</v>
      </c>
      <c r="E119" s="41"/>
    </row>
    <row r="120" spans="1:5" x14ac:dyDescent="0.2">
      <c r="A120" s="43">
        <v>5137</v>
      </c>
      <c r="B120" s="41" t="s">
        <v>303</v>
      </c>
      <c r="C120" s="142">
        <v>1026</v>
      </c>
      <c r="D120" s="44">
        <f t="shared" si="0"/>
        <v>2.0266323310113522E-4</v>
      </c>
      <c r="E120" s="41"/>
    </row>
    <row r="121" spans="1:5" x14ac:dyDescent="0.2">
      <c r="A121" s="43">
        <v>5138</v>
      </c>
      <c r="B121" s="41" t="s">
        <v>304</v>
      </c>
      <c r="C121" s="142">
        <v>1963439.94</v>
      </c>
      <c r="D121" s="44">
        <f t="shared" si="0"/>
        <v>0.38783341738820559</v>
      </c>
      <c r="E121" s="41"/>
    </row>
    <row r="122" spans="1:5" x14ac:dyDescent="0.2">
      <c r="A122" s="43">
        <v>5139</v>
      </c>
      <c r="B122" s="41" t="s">
        <v>305</v>
      </c>
      <c r="C122" s="142">
        <v>51189</v>
      </c>
      <c r="D122" s="44">
        <f t="shared" si="0"/>
        <v>1.0111236100598451E-2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38395.339999999997</v>
      </c>
      <c r="D181" s="112">
        <f t="shared" si="1"/>
        <v>7.5841361992371736E-3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38395.339999999997</v>
      </c>
      <c r="D182" s="112">
        <f t="shared" si="1"/>
        <v>7.5841361992371736E-3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38395.339999999997</v>
      </c>
      <c r="D187" s="44">
        <f t="shared" si="1"/>
        <v>7.5841361992371736E-3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="60" zoomScaleNormal="100" workbookViewId="0">
      <selection activeCell="A2" sqref="A2:F2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4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-0.2</v>
      </c>
      <c r="D15" s="144">
        <v>-0.2</v>
      </c>
      <c r="E15" s="144">
        <v>-0.2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3063.32</v>
      </c>
      <c r="D16" s="144">
        <v>3063.32</v>
      </c>
      <c r="E16" s="144">
        <v>3096.76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96500</v>
      </c>
      <c r="D20" s="144">
        <v>96500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3000</v>
      </c>
      <c r="D21" s="144">
        <v>3000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0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961629.06</v>
      </c>
      <c r="D64" s="144">
        <f t="shared" ref="D64:E64" si="0">SUM(D65:D72)</f>
        <v>38395.339999999997</v>
      </c>
      <c r="E64" s="144">
        <f t="shared" si="0"/>
        <v>611779.82000000007</v>
      </c>
    </row>
    <row r="65" spans="1:9" x14ac:dyDescent="0.2">
      <c r="A65" s="16">
        <v>1241</v>
      </c>
      <c r="B65" s="14" t="s">
        <v>158</v>
      </c>
      <c r="C65" s="144">
        <v>184432.4</v>
      </c>
      <c r="D65" s="144">
        <v>9646.6299999999992</v>
      </c>
      <c r="E65" s="144">
        <v>143303.81</v>
      </c>
    </row>
    <row r="66" spans="1:9" x14ac:dyDescent="0.2">
      <c r="A66" s="16">
        <v>1242</v>
      </c>
      <c r="B66" s="14" t="s">
        <v>159</v>
      </c>
      <c r="C66" s="144">
        <v>532488.23</v>
      </c>
      <c r="D66" s="144">
        <v>28748.71</v>
      </c>
      <c r="E66" s="144">
        <v>248755.58</v>
      </c>
    </row>
    <row r="67" spans="1:9" x14ac:dyDescent="0.2">
      <c r="A67" s="16">
        <v>1243</v>
      </c>
      <c r="B67" s="14" t="s">
        <v>160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219720.43</v>
      </c>
      <c r="D68" s="144">
        <v>0</v>
      </c>
      <c r="E68" s="144">
        <v>219720.43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0</v>
      </c>
      <c r="D70" s="144">
        <v>0</v>
      </c>
      <c r="E70" s="144">
        <v>0</v>
      </c>
    </row>
    <row r="71" spans="1:9" x14ac:dyDescent="0.2">
      <c r="A71" s="16">
        <v>1247</v>
      </c>
      <c r="B71" s="14" t="s">
        <v>164</v>
      </c>
      <c r="C71" s="144">
        <v>24988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0</v>
      </c>
      <c r="D76" s="144">
        <f>SUM(D77:D81)</f>
        <v>0</v>
      </c>
      <c r="E76" s="144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166518.60999999999</v>
      </c>
      <c r="D110" s="144">
        <f>SUM(D111:D119)</f>
        <v>166518.60999999999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0</v>
      </c>
      <c r="D111" s="144">
        <f>C111</f>
        <v>0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0</v>
      </c>
      <c r="D112" s="144">
        <f t="shared" ref="D112:D119" si="1">C112</f>
        <v>0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166518.60999999999</v>
      </c>
      <c r="D117" s="144">
        <f t="shared" si="1"/>
        <v>166518.60999999999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0</v>
      </c>
      <c r="D119" s="144">
        <f t="shared" si="1"/>
        <v>0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2" sqref="A2:C2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597</v>
      </c>
      <c r="B3" s="173"/>
      <c r="C3" s="173"/>
      <c r="D3" s="20" t="s">
        <v>500</v>
      </c>
      <c r="E3" s="21">
        <v>4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352975.43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264722.89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zoomScaleNormal="100" workbookViewId="0">
      <selection activeCell="A2" sqref="A2:C2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597</v>
      </c>
      <c r="B3" s="173"/>
      <c r="C3" s="173"/>
      <c r="D3" s="20" t="s">
        <v>500</v>
      </c>
      <c r="E3" s="21">
        <v>4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331804.57</v>
      </c>
      <c r="D10" s="147">
        <v>94830.05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331804.57</v>
      </c>
      <c r="D16" s="148">
        <f>SUM(D9:D15)</f>
        <v>94830.05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92304.9</v>
      </c>
      <c r="D29" s="148">
        <f>SUM(D30:D37)</f>
        <v>117149.94</v>
      </c>
    </row>
    <row r="30" spans="1:5" x14ac:dyDescent="0.2">
      <c r="A30" s="26">
        <v>1241</v>
      </c>
      <c r="B30" s="22" t="s">
        <v>158</v>
      </c>
      <c r="C30" s="147">
        <v>21705.34</v>
      </c>
      <c r="D30" s="147">
        <v>13900</v>
      </c>
    </row>
    <row r="31" spans="1:5" x14ac:dyDescent="0.2">
      <c r="A31" s="26">
        <v>1242</v>
      </c>
      <c r="B31" s="22" t="s">
        <v>159</v>
      </c>
      <c r="C31" s="147">
        <v>70599.56</v>
      </c>
      <c r="D31" s="147">
        <v>103249.94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92304.9</v>
      </c>
      <c r="D44" s="148">
        <f>D21+D29+D38</f>
        <v>117149.94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352975.43</v>
      </c>
      <c r="D48" s="148">
        <v>157282.51999999999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38395.339999999997</v>
      </c>
      <c r="D49" s="148">
        <f>D54+D66+D94+D97+D50</f>
        <v>25843.75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38395.339999999997</v>
      </c>
      <c r="D66" s="148">
        <f>D67+D76+D79+D85</f>
        <v>25843.75</v>
      </c>
    </row>
    <row r="67" spans="1:4" x14ac:dyDescent="0.2">
      <c r="A67" s="26">
        <v>5510</v>
      </c>
      <c r="B67" s="22" t="s">
        <v>358</v>
      </c>
      <c r="C67" s="147">
        <f>SUM(C68:C75)</f>
        <v>38395.339999999997</v>
      </c>
      <c r="D67" s="147">
        <f>SUM(D68:D75)</f>
        <v>25843.75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38395.339999999997</v>
      </c>
      <c r="D72" s="147">
        <v>25843.75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0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0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0</v>
      </c>
      <c r="D106" s="151">
        <f>+D107+D129</f>
        <v>0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391370.77</v>
      </c>
      <c r="D139" s="148">
        <f>D48+D49-D103-D106</f>
        <v>183126.27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showGridLines="0" workbookViewId="0">
      <selection activeCell="A2" sqref="A2:C2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596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5415561.2000000002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4" x14ac:dyDescent="0.2">
      <c r="A17" s="56">
        <v>3.1</v>
      </c>
      <c r="B17" s="50" t="s">
        <v>446</v>
      </c>
      <c r="C17" s="90">
        <v>0</v>
      </c>
    </row>
    <row r="18" spans="1:4" x14ac:dyDescent="0.2">
      <c r="A18" s="57">
        <v>3.2</v>
      </c>
      <c r="B18" s="50" t="s">
        <v>444</v>
      </c>
      <c r="C18" s="90">
        <v>0</v>
      </c>
    </row>
    <row r="19" spans="1:4" x14ac:dyDescent="0.2">
      <c r="A19" s="57">
        <v>3.3</v>
      </c>
      <c r="B19" s="52" t="s">
        <v>445</v>
      </c>
      <c r="C19" s="91">
        <v>0</v>
      </c>
    </row>
    <row r="20" spans="1:4" x14ac:dyDescent="0.2">
      <c r="A20" s="46"/>
      <c r="B20" s="58"/>
      <c r="C20" s="59"/>
    </row>
    <row r="21" spans="1:4" x14ac:dyDescent="0.2">
      <c r="A21" s="60" t="s">
        <v>543</v>
      </c>
      <c r="B21" s="60"/>
      <c r="C21" s="88">
        <f>C6+C8-C16</f>
        <v>5415561.2000000002</v>
      </c>
    </row>
    <row r="23" spans="1:4" x14ac:dyDescent="0.2">
      <c r="A23" s="198" t="s">
        <v>518</v>
      </c>
      <c r="B23" s="198"/>
      <c r="C23" s="198"/>
      <c r="D23" s="198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showGridLines="0" workbookViewId="0">
      <selection activeCell="A3" sqref="A3:C3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596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5116495.33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92304.9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21705.34</v>
      </c>
    </row>
    <row r="12" spans="1:3" x14ac:dyDescent="0.2">
      <c r="A12" s="76">
        <v>2.4</v>
      </c>
      <c r="B12" s="63" t="s">
        <v>159</v>
      </c>
      <c r="C12" s="93">
        <v>70599.56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38395.339999999997</v>
      </c>
    </row>
    <row r="32" spans="1:3" x14ac:dyDescent="0.2">
      <c r="A32" s="76" t="s">
        <v>470</v>
      </c>
      <c r="B32" s="63" t="s">
        <v>358</v>
      </c>
      <c r="C32" s="93">
        <v>38395.339999999997</v>
      </c>
    </row>
    <row r="33" spans="1:4" x14ac:dyDescent="0.2">
      <c r="A33" s="76" t="s">
        <v>471</v>
      </c>
      <c r="B33" s="63" t="s">
        <v>40</v>
      </c>
      <c r="C33" s="93">
        <v>0</v>
      </c>
    </row>
    <row r="34" spans="1:4" x14ac:dyDescent="0.2">
      <c r="A34" s="76" t="s">
        <v>472</v>
      </c>
      <c r="B34" s="63" t="s">
        <v>368</v>
      </c>
      <c r="C34" s="93">
        <v>0</v>
      </c>
    </row>
    <row r="35" spans="1:4" x14ac:dyDescent="0.2">
      <c r="A35" s="76" t="s">
        <v>473</v>
      </c>
      <c r="B35" s="63" t="s">
        <v>374</v>
      </c>
      <c r="C35" s="93">
        <v>0</v>
      </c>
    </row>
    <row r="36" spans="1:4" x14ac:dyDescent="0.2">
      <c r="A36" s="76" t="s">
        <v>474</v>
      </c>
      <c r="B36" s="63" t="s">
        <v>382</v>
      </c>
      <c r="C36" s="93">
        <v>0</v>
      </c>
    </row>
    <row r="37" spans="1:4" x14ac:dyDescent="0.2">
      <c r="A37" s="76" t="s">
        <v>545</v>
      </c>
      <c r="B37" s="63" t="s">
        <v>593</v>
      </c>
      <c r="C37" s="93">
        <v>0</v>
      </c>
    </row>
    <row r="38" spans="1:4" x14ac:dyDescent="0.2">
      <c r="A38" s="76" t="s">
        <v>546</v>
      </c>
      <c r="B38" s="71" t="s">
        <v>475</v>
      </c>
      <c r="C38" s="95">
        <v>0</v>
      </c>
    </row>
    <row r="39" spans="1:4" x14ac:dyDescent="0.2">
      <c r="A39" s="64"/>
      <c r="B39" s="67"/>
      <c r="C39" s="68"/>
    </row>
    <row r="40" spans="1:4" x14ac:dyDescent="0.2">
      <c r="A40" s="69" t="s">
        <v>544</v>
      </c>
      <c r="B40" s="45"/>
      <c r="C40" s="88">
        <f>C6-C8+C31</f>
        <v>5062585.7699999996</v>
      </c>
    </row>
    <row r="42" spans="1:4" x14ac:dyDescent="0.2">
      <c r="A42" s="198" t="s">
        <v>518</v>
      </c>
      <c r="B42" s="198"/>
      <c r="C42" s="198"/>
      <c r="D42" s="198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78" workbookViewId="0">
      <selection activeCell="A2" sqref="A2:F2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4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0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0</v>
      </c>
    </row>
    <row r="51" spans="1:3" x14ac:dyDescent="0.2">
      <c r="A51" s="22">
        <v>8220</v>
      </c>
      <c r="B51" s="103" t="s">
        <v>46</v>
      </c>
      <c r="C51" s="161">
        <v>0</v>
      </c>
    </row>
    <row r="52" spans="1:3" x14ac:dyDescent="0.2">
      <c r="A52" s="22">
        <v>8230</v>
      </c>
      <c r="B52" s="103" t="s">
        <v>594</v>
      </c>
      <c r="C52" s="161">
        <v>0</v>
      </c>
    </row>
    <row r="53" spans="1:3" x14ac:dyDescent="0.2">
      <c r="A53" s="22">
        <v>8240</v>
      </c>
      <c r="B53" s="103" t="s">
        <v>45</v>
      </c>
      <c r="C53" s="161">
        <v>0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0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980022895</cp:lastModifiedBy>
  <cp:lastPrinted>2026-01-26T18:47:31Z</cp:lastPrinted>
  <dcterms:created xsi:type="dcterms:W3CDTF">2012-12-11T20:36:24Z</dcterms:created>
  <dcterms:modified xsi:type="dcterms:W3CDTF">2026-01-26T18:47:37Z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