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13_ncr:1_{C57245C4-E0A7-441A-A010-213B8C5F2A8C}" xr6:coauthVersionLast="47" xr6:coauthVersionMax="47" xr10:uidLastSave="{00000000-0000-0000-0000-000000000000}"/>
  <bookViews>
    <workbookView xWindow="1380" yWindow="1800" windowWidth="13665" windowHeight="9660" firstSheet="11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B9" i="8"/>
  <c r="A4" i="4"/>
  <c r="B6" i="3"/>
  <c r="F6" i="2"/>
  <c r="E6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G28" i="7"/>
  <c r="F79" i="2"/>
  <c r="E81" i="2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C77" i="9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<sst xmlns="http://schemas.openxmlformats.org/spreadsheetml/2006/main" count="1023" uniqueCount="604">
  <si>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</si>
  <si>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</si>
  <si>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</si>
  <si>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</si>
  <si>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</si>
  <si>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</si>
  <si>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</si>
  <si>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</si>
  <si>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</si>
  <si>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</si>
  <si>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</si>
  <si>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</si>
  <si>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</si>
  <si>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</si>
  <si>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</si>
  <si>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</si>
  <si>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</si>
  <si>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</si>
  <si>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</si>
  <si>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</si>
  <si>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</si>
  <si>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</si>
  <si>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</si>
  <si>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</si>
  <si>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</si>
  <si>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</si>
  <si>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</si>
  <si>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</si>
  <si>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</si>
  <si>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</si>
  <si>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</si>
  <si>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</si>
  <si>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</si>
  <si>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</si>
  <si>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</si>
  <si>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</si>
  <si>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</si>
  <si>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</si>
  <si>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</si>
  <si>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</si>
  <si>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</si>
  <si>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</si>
  <si>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</si>
  <si>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</si>
  <si>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</si>
  <si>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</si>
  <si>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</si>
  <si>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</si>
  <si>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</si>
  <si>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</si>
  <si>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</si>
  <si>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</si>
  <si>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</si>
  <si>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</si>
  <si>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</si>
  <si>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</si>
  <si>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</si>
  <si>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</si>
  <si>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</si>
  <si>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</si>
  <si>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</si>
  <si>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</si>
  <si>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</si>
  <si>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</si>
  <si>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</si>
  <si>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</si>
  <si>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</si>
  <si>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</si>
  <si>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</si>
  <si>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</si>
  <si>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</si>
  <si>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</si>
  <si>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</si>
  <si>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</si>
  <si>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</si>
  <si>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</si>
  <si>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</si>
  <si>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</si>
  <si>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</si>
  <si>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</si>
  <si>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</si>
  <si>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</si>
  <si>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</si>
  <si>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</si>
  <si>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</si>
  <si>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</si>
  <si>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</si>
  <si>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</si>
  <si>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</si>
  <si>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</si>
  <si>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</si>
  <si>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</si>
  <si>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</si>
  <si>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</si>
  <si>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</si>
  <si>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</si>
  <si>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</si>
  <si>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</si>
  <si>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</si>
  <si>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</si>
  <si>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</si>
  <si>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</si>
  <si>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</si>
  <si>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</si>
  <si>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</si>
  <si>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</si>
  <si>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</si>
  <si>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</si>
  <si>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</si>
  <si>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</si>
  <si>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</si>
  <si>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</si>
  <si>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</si>
  <si>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</si>
  <si>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</si>
  <si>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</si>
  <si>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</si>
  <si>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</si>
  <si>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</si>
  <si>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</si>
  <si>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</si>
  <si>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</si>
  <si>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</si>
  <si>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</si>
  <si>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</si>
  <si>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</si>
  <si>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</si>
  <si>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</si>
  <si>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</si>
  <si>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</si>
  <si>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</si>
  <si>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</si>
  <si>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</si>
  <si>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</si>
  <si>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</si>
  <si>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</si>
  <si>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</si>
  <si>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</si>
  <si>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</si>
  <si>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</si>
  <si>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</si>
  <si>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</si>
  <si>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</si>
  <si>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</si>
  <si>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</si>
  <si>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</si>
  <si>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</si>
  <si>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</si>
  <si>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</si>
  <si>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</si>
  <si>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</si>
  <si>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</si>
  <si>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</si>
  <si>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</si>
  <si>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</si>
  <si>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</si>
  <si>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</si>
  <si>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</si>
  <si>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</si>
  <si>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</si>
  <si>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</si>
  <si>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</si>
  <si>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</si>
  <si>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</si>
  <si>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</si>
  <si>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</si>
  <si>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</si>
  <si>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</si>
  <si>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</si>
  <si>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</si>
  <si>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</si>
  <si>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</si>
  <si>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</si>
  <si>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</si>
  <si>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</si>
  <si>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</si>
  <si>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</si>
  <si>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</si>
  <si>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</si>
  <si>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</si>
  <si>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</si>
  <si>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</si>
  <si>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</si>
  <si>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</si>
  <si>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</si>
  <si>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</si>
  <si>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</si>
  <si>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</si>
  <si>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</si>
  <si>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</si>
  <si>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</si>
  <si>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</si>
  <si>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</si>
  <si>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</si>
  <si>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</si>
  <si>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</si>
  <si>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</si>
  <si>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</si>
  <si>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</si>
  <si>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</si>
  <si>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</si>
  <si>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</si>
  <si>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</si>
  <si>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</si>
  <si>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</si>
  <si>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</si>
  <si>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</si>
  <si>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</si>
  <si>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</si>
  <si>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</si>
  <si>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</si>
  <si>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</si>
  <si>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</si>
  <si>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</si>
  <si>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</si>
  <si>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</si>
  <si>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</si>
  <si>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</si>
  <si>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</si>
  <si>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</si>
  <si>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</si>
  <si>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</si>
  <si>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</si>
  <si>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</si>
  <si>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</si>
  <si>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</si>
  <si>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</si>
  <si>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</si>
  <si>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</si>
  <si>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</si>
  <si>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</si>
  <si>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</si>
  <si>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</si>
  <si>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</si>
  <si>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</si>
  <si>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</si>
  <si>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</si>
  <si>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</si>
  <si>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</si>
  <si>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</si>
  <si>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</si>
  <si>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</si>
  <si>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</si>
  <si>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</si>
  <si>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</si>
  <si>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</si>
  <si>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</si>
  <si>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</si>
  <si>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</si>
  <si>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</si>
  <si>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</si>
  <si>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</si>
  <si>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</si>
  <si>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</si>
  <si>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</si>
  <si>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</si>
  <si>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</si>
  <si>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</si>
  <si>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</si>
  <si>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</si>
  <si>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</si>
  <si>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</si>
  <si>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</si>
  <si>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</si>
  <si>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</si>
  <si>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</si>
  <si>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</si>
  <si>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</si>
  <si>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</si>
  <si>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</si>
  <si>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</si>
  <si>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</si>
  <si>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</si>
  <si>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</si>
  <si>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</si>
  <si>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</si>
  <si>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</si>
  <si>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</si>
  <si>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</si>
  <si>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</si>
  <si>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</si>
  <si>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</si>
  <si>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</si>
  <si>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</si>
  <si>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</si>
  <si>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</si>
  <si>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</si>
  <si>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</si>
  <si>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</si>
  <si>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</si>
  <si>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</si>
  <si>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</si>
  <si>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</si>
  <si>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</si>
  <si>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</si>
  <si>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</si>
  <si>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</si>
  <si>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</si>
  <si>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</si>
  <si>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</si>
  <si>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</si>
  <si>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</si>
  <si>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</si>
  <si>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</si>
  <si>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</si>
  <si>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</si>
  <si>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</si>
  <si>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</si>
  <si>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</si>
  <si>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</si>
  <si>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</si>
  <si>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</si>
  <si>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</si>
  <si>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</si>
  <si>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</si>
  <si>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</si>
  <si>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</si>
  <si>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</si>
  <si>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</si>
  <si>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</si>
  <si>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</si>
  <si>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</si>
  <si>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</si>
  <si>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</si>
  <si>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</si>
  <si>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</si>
  <si>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</si>
  <si>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</si>
  <si>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</si>
  <si>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</si>
  <si>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</si>
  <si>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</si>
  <si>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</si>
  <si>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</si>
  <si>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</si>
  <si>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</si>
  <si>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</si>
  <si>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</si>
  <si>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</si>
  <si>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</si>
  <si>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</si>
  <si>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</si>
  <si>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</si>
  <si>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</si>
  <si>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</si>
  <si>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</si>
  <si>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</si>
  <si>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</si>
  <si>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</si>
  <si>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</si>
  <si>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</si>
  <si>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</si>
  <si>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</si>
  <si>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</si>
  <si>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</si>
  <si>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</si>
  <si>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</si>
  <si>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</si>
  <si>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</si>
  <si>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</si>
  <si>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</si>
  <si>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</si>
  <si>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</si>
  <si>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</si>
  <si>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</si>
  <si>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</si>
  <si>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</si>
  <si>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</si>
  <si>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</si>
  <si>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</si>
  <si>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</si>
  <si>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</si>
  <si>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</si>
  <si>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</si>
  <si>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</si>
  <si>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</si>
  <si>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</si>
  <si>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</si>
  <si>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</si>
  <si>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</si>
  <si>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</si>
  <si>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</si>
  <si>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</si>
  <si>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</si>
  <si>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</si>
  <si>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</si>
  <si>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</si>
  <si>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</si>
  <si>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</si>
  <si>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</si>
  <si>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</si>
  <si>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</si>
  <si>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</si>
  <si>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</si>
  <si>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</si>
  <si>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</si>
  <si>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</si>
  <si>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</si>
  <si>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</si>
  <si>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</si>
  <si>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</si>
  <si>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</si>
  <si>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</si>
  <si>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</si>
  <si>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</si>
  <si>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</si>
  <si>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</si>
  <si>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</si>
  <si>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</si>
  <si>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</si>
  <si>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</si>
  <si>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</si>
  <si>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</si>
  <si>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</si>
  <si>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</si>
  <si>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</si>
  <si>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</si>
  <si>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</si>
  <si>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</si>
  <si>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</si>
  <si>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</si>
  <si>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</si>
  <si>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</si>
  <si>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</si>
  <si>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</si>
  <si>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</si>
  <si>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</si>
  <si>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</si>
  <si>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</si>
  <si>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</si>
  <si>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</si>
  <si>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</si>
  <si>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</si>
  <si>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</si>
  <si>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</si>
  <si>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</si>
  <si>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</si>
  <si>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</si>
  <si>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</si>
  <si>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</si>
  <si>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</si>
  <si>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</si>
  <si>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</si>
  <si>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</si>
  <si>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</si>
  <si>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</si>
  <si>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</si>
  <si>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</si>
  <si>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</si>
  <si>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</si>
  <si>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</si>
  <si>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</si>
  <si>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</si>
  <si>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</si>
  <si>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</si>
  <si>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</si>
  <si>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</si>
  <si>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</si>
  <si>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</si>
  <si>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</si>
  <si>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</si>
  <si>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</si>
  <si>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</si>
  <si>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</si>
  <si>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</si>
  <si>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</si>
  <si>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</si>
  <si>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</si>
  <si>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</si>
  <si>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</si>
  <si>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</si>
  <si>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</si>
  <si>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</si>
  <si>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</si>
  <si>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</si>
  <si>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</si>
  <si>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</si>
  <si>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</si>
  <si>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</si>
  <si>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</si>
  <si>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</si>
  <si>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</si>
  <si>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</si>
  <si>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</si>
  <si>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</si>
  <si>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</si>
  <si>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</si>
  <si>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</si>
  <si>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</si>
  <si>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</si>
  <si>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</si>
  <si>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</si>
  <si>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</si>
  <si>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</si>
  <si>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</si>
  <si>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</si>
  <si>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</si>
  <si>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</si>
  <si>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</si>
  <si>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</si>
  <si>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</si>
  <si>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</si>
  <si>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</si>
  <si>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</si>
  <si>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</si>
  <si>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</si>
  <si>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</si>
  <si>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</si>
  <si>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</si>
  <si>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</si>
  <si>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</si>
  <si>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</si>
  <si>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</si>
  <si>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</si>
  <si>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</si>
  <si>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</si>
  <si>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</si>
  <si>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</si>
  <si>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</si>
  <si>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</si>
  <si>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</si>
  <si>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</si>
  <si>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</si>
  <si>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</si>
  <si>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</si>
  <si>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</si>
  <si>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</si>
  <si>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</si>
  <si>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</si>
  <si>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</si>
  <si>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</si>
  <si>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</si>
  <si>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</si>
  <si>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</si>
  <si>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</si>
  <si>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</si>
  <si>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</si>
  <si>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</si>
  <si>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</si>
  <si>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</si>
  <si>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</si>
  <si>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</si>
  <si>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</si>
  <si>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</si>
  <si>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</si>
  <si>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</si>
  <si>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</si>
  <si>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</si>
  <si>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</si>
  <si>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</si>
  <si>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</si>
  <si>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</si>
  <si>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</si>
  <si>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</si>
  <si>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</si>
  <si>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</si>
  <si>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</si>
  <si>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</si>
  <si>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</si>
  <si>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</si>
  <si>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</si>
  <si>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</si>
  <si>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</si>
  <si>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</si>
  <si>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</si>
  <si>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</si>
  <si>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</si>
  <si>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</si>
  <si>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</si>
  <si>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</si>
  <si>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</si>
  <si>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</si>
  <si>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</si>
  <si>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</si>
  <si>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</si>
  <si>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</si>
  <si>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</si>
  <si>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</si>
  <si>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</si>
  <si>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</si>
  <si>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</si>
  <si>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</si>
  <si>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</si>
  <si>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</si>
  <si>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</si>
  <si>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</si>
  <si>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</si>
  <si>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</si>
  <si>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</si>
  <si>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</si>
  <si>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de Agua Potable y Alcantarillado Municipal de Valle de Santiago</t>
  </si>
  <si>
    <t>Al 31 de diciembre de 2024 y al 30 de septiembre de 2025</t>
  </si>
  <si>
    <t>31 de 
diciembre de 
2024</t>
  </si>
  <si>
    <t>Del 1 de enero al 30 de septiembre de 2025</t>
  </si>
  <si>
    <t>NO APLICA</t>
  </si>
  <si>
    <t>31120M42A010000 DIRECCION GENERAL</t>
  </si>
  <si>
    <t>31120M42A020000 COMUNICACION SOCIAL Y CULTURA DEL AGUA</t>
  </si>
  <si>
    <t>31120M42A030000 ADMINISTRACION</t>
  </si>
  <si>
    <t>31120M42A040000 COMERCIALIZACION</t>
  </si>
  <si>
    <t>31120M42A050000 OPERACION</t>
  </si>
  <si>
    <t>31120M42A060000 AGUA POTABLE</t>
  </si>
  <si>
    <t>31120M42A070000 ALCANTARILLADO</t>
  </si>
  <si>
    <t>31120M42A080000 POZOS</t>
  </si>
  <si>
    <t>31120M42A090000 PLANTA TRATADORA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</si>
</sst>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</cellStyleXfs>
  <cellXfs count="21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8" xfId="0" applyBorder="1" applyAlignment="1" applyProtection="1">
      <alignment vertical="center"/>
      <protection locked="0"/>
    </xf>
  </cellXfs>
  <cellStyles count="8">
    <cellStyle name="Millares" xfId="1" builtinId="3"/>
    <cellStyle name="Millares 2" xfId="5" xr:uid="{58CD42E8-E14D-4800-88BD-88018F99067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E93C445A-3913-4400-AEA9-5C84E94DBF6E}"/>
    <cellStyle name="Normal 3" xfId="6" xr:uid="{4512DD3D-F9CA-4C5B-B940-AEAC3C167A3C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L28" sqref="L2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5" t="s">
        <v>0</v>
      </c>
      <c r="B1" s="176"/>
      <c r="C1" s="176"/>
      <c r="D1" s="176"/>
      <c r="E1" s="176"/>
      <c r="F1" s="177"/>
    </row>
    <row r="2" spans="1:6" ht="15" customHeight="1" x14ac:dyDescent="0.25">
      <c r="A2" s="178" t="s">
        <v>590</v>
      </c>
      <c r="B2" s="179"/>
      <c r="C2" s="179"/>
      <c r="D2" s="179"/>
      <c r="E2" s="179"/>
      <c r="F2" s="180"/>
    </row>
    <row r="3" spans="1:6" ht="15" customHeight="1" x14ac:dyDescent="0.25">
      <c r="A3" s="181" t="s">
        <v>1</v>
      </c>
      <c r="B3" s="182"/>
      <c r="C3" s="182"/>
      <c r="D3" s="182"/>
      <c r="E3" s="182"/>
      <c r="F3" s="183"/>
    </row>
    <row r="4" spans="1:6" ht="12.95" customHeight="1" x14ac:dyDescent="0.25">
      <c r="A4" s="181" t="s">
        <v>591</v>
      </c>
      <c r="B4" s="182"/>
      <c r="C4" s="182"/>
      <c r="D4" s="182"/>
      <c r="E4" s="182"/>
      <c r="F4" s="183"/>
    </row>
    <row r="5" spans="1:6" ht="12.95" customHeight="1" x14ac:dyDescent="0.25">
      <c r="A5" s="184" t="s">
        <v>2</v>
      </c>
      <c r="B5" s="185"/>
      <c r="C5" s="185"/>
      <c r="D5" s="185"/>
      <c r="E5" s="185"/>
      <c r="F5" s="186"/>
    </row>
    <row r="6" spans="1:6" ht="41.45" customHeight="1" x14ac:dyDescent="0.25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67635578.370000005</v>
      </c>
      <c r="C9" s="47">
        <f>SUM(C10:C16)</f>
        <v>43273289.090000004</v>
      </c>
      <c r="D9" s="46" t="s">
        <v>10</v>
      </c>
      <c r="E9" s="47">
        <f>SUM(E10:E18)</f>
        <v>34650207.230000004</v>
      </c>
      <c r="F9" s="47">
        <f>SUM(F10:F18)</f>
        <v>36662880.710000001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3">
        <v>107945.35</v>
      </c>
      <c r="F10" s="163">
        <v>107945.35</v>
      </c>
    </row>
    <row r="11" spans="1:6" x14ac:dyDescent="0.25">
      <c r="A11" s="48" t="s">
        <v>13</v>
      </c>
      <c r="B11" s="163">
        <v>67635578.370000005</v>
      </c>
      <c r="C11" s="163">
        <v>43273289.090000004</v>
      </c>
      <c r="D11" s="48" t="s">
        <v>14</v>
      </c>
      <c r="E11" s="163">
        <v>2966341.96</v>
      </c>
      <c r="F11" s="163">
        <v>8727793.9800000004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163">
        <v>-133398.41</v>
      </c>
      <c r="F12" s="163">
        <v>-133398.41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163">
        <v>0</v>
      </c>
      <c r="F13" s="163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163">
        <v>3200</v>
      </c>
      <c r="F14" s="163">
        <v>3200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3">
        <v>0</v>
      </c>
      <c r="F15" s="163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3">
        <v>36736908.700000003</v>
      </c>
      <c r="F16" s="163">
        <v>30425476.16</v>
      </c>
    </row>
    <row r="17" spans="1:6" x14ac:dyDescent="0.25">
      <c r="A17" s="46" t="s">
        <v>25</v>
      </c>
      <c r="B17" s="47">
        <f>SUM(B18:B24)</f>
        <v>56733743.469999999</v>
      </c>
      <c r="C17" s="47">
        <f>SUM(C18:C24)</f>
        <v>53558541.599999994</v>
      </c>
      <c r="D17" s="48" t="s">
        <v>26</v>
      </c>
      <c r="E17" s="163">
        <v>0</v>
      </c>
      <c r="F17" s="163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3">
        <v>-5030790.37</v>
      </c>
      <c r="F18" s="163">
        <v>-2468136.37</v>
      </c>
    </row>
    <row r="19" spans="1:6" x14ac:dyDescent="0.25">
      <c r="A19" s="48" t="s">
        <v>29</v>
      </c>
      <c r="B19" s="163">
        <v>27407.34</v>
      </c>
      <c r="C19" s="163">
        <v>27407.34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3">
        <v>813572.51</v>
      </c>
      <c r="C20" s="163">
        <v>732264.74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163">
        <v>10176012.67</v>
      </c>
      <c r="C21" s="163">
        <v>10176012.67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163">
        <v>260719.45</v>
      </c>
      <c r="C22" s="163">
        <v>260719.45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3">
        <v>45456031.5</v>
      </c>
      <c r="C24" s="163">
        <v>42362137.399999999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1954535.31</v>
      </c>
      <c r="C25" s="47">
        <f>SUM(C26:C30)</f>
        <v>1839541.63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163">
        <v>588839.91</v>
      </c>
      <c r="C26" s="163">
        <v>473846.23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163">
        <v>309704.62</v>
      </c>
      <c r="C27" s="163">
        <v>309704.62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163">
        <v>-0.94</v>
      </c>
      <c r="C28" s="163">
        <v>-0.94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163">
        <v>1055991.72</v>
      </c>
      <c r="C29" s="163">
        <v>1055991.72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3">
        <v>275407.78000000003</v>
      </c>
      <c r="C37" s="163">
        <v>275407.78000000003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42598.28</v>
      </c>
      <c r="F42" s="47">
        <f>SUM(F43:F45)</f>
        <v>42598.28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163">
        <v>42598.28</v>
      </c>
      <c r="F43" s="163">
        <v>42598.28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126599264.93000001</v>
      </c>
      <c r="C47" s="4">
        <f>C9+C17+C25+C31+C37+C38+C41</f>
        <v>98946780.099999994</v>
      </c>
      <c r="D47" s="2" t="s">
        <v>84</v>
      </c>
      <c r="E47" s="4">
        <f>E9+E19+E23+E26+E27+E31+E38+E42</f>
        <v>34692805.510000005</v>
      </c>
      <c r="F47" s="4">
        <f>F9+F19+F23+F26+F27+F31+F38+F42</f>
        <v>36705478.990000002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163">
        <v>30063005.899999999</v>
      </c>
      <c r="C52" s="163">
        <v>29460486.399999999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3">
        <v>47403363.009999998</v>
      </c>
      <c r="C53" s="163">
        <v>46157704.090000004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3">
        <v>2279041.0499999998</v>
      </c>
      <c r="C54" s="163">
        <v>2279041.0499999998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3">
        <v>-17896481.34</v>
      </c>
      <c r="C55" s="163">
        <v>-17896481.34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163">
        <v>2062457.85</v>
      </c>
      <c r="C56" s="163">
        <v>2062457.85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34692805.510000005</v>
      </c>
      <c r="F59" s="4">
        <f>F47+F57</f>
        <v>36705478.990000002</v>
      </c>
    </row>
    <row r="60" spans="1:6" x14ac:dyDescent="0.25">
      <c r="A60" s="3" t="s">
        <v>104</v>
      </c>
      <c r="B60" s="4">
        <f>SUM(B50:B58)</f>
        <v>63911386.469999991</v>
      </c>
      <c r="C60" s="4">
        <f>SUM(C50:C58)</f>
        <v>62063208.050000004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190510651.40000001</v>
      </c>
      <c r="C62" s="4">
        <f>SUM(C47+C60)</f>
        <v>161009988.15000001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44115913.600000001</v>
      </c>
      <c r="F63" s="47">
        <f>SUM(F64:F66)</f>
        <v>44115913.600000001</v>
      </c>
    </row>
    <row r="64" spans="1:6" x14ac:dyDescent="0.25">
      <c r="A64" s="45"/>
      <c r="B64" s="45"/>
      <c r="C64" s="45"/>
      <c r="D64" s="46" t="s">
        <v>108</v>
      </c>
      <c r="E64" s="163">
        <v>40162201.170000002</v>
      </c>
      <c r="F64" s="163">
        <v>40162201.170000002</v>
      </c>
    </row>
    <row r="65" spans="1:6" x14ac:dyDescent="0.25">
      <c r="A65" s="45"/>
      <c r="B65" s="45"/>
      <c r="C65" s="45"/>
      <c r="D65" s="50" t="s">
        <v>109</v>
      </c>
      <c r="E65" s="163">
        <v>3953712.43</v>
      </c>
      <c r="F65" s="163">
        <v>3953712.43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111701932.28999999</v>
      </c>
      <c r="F68" s="47">
        <f>SUM(F69:F73)</f>
        <v>80188595.560000002</v>
      </c>
    </row>
    <row r="69" spans="1:6" x14ac:dyDescent="0.25">
      <c r="A69" s="53"/>
      <c r="B69" s="45"/>
      <c r="C69" s="45"/>
      <c r="D69" s="46" t="s">
        <v>112</v>
      </c>
      <c r="E69" s="163">
        <v>31463074.52</v>
      </c>
      <c r="F69" s="163">
        <v>26868589.68</v>
      </c>
    </row>
    <row r="70" spans="1:6" x14ac:dyDescent="0.25">
      <c r="A70" s="53"/>
      <c r="B70" s="45"/>
      <c r="C70" s="45"/>
      <c r="D70" s="46" t="s">
        <v>113</v>
      </c>
      <c r="E70" s="163">
        <v>80238857.769999996</v>
      </c>
      <c r="F70" s="163">
        <v>53320005.880000003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155817845.88999999</v>
      </c>
      <c r="F79" s="4">
        <f>F63+F68+F75</f>
        <v>124304509.16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190510651.39999998</v>
      </c>
      <c r="F81" s="4">
        <f>F59+F79</f>
        <v>161009988.15000001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:C47 B12:C18 B23:C23 B25:C25 B30:C30 B38:C46 B57:C62 E19:F42 E44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B22" zoomScale="75" zoomScaleNormal="75" workbookViewId="0">
      <selection activeCell="G11" sqref="G11:G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3" t="s">
        <v>444</v>
      </c>
      <c r="B1" s="176"/>
      <c r="C1" s="176"/>
      <c r="D1" s="176"/>
      <c r="E1" s="176"/>
      <c r="F1" s="176"/>
      <c r="G1" s="177"/>
    </row>
    <row r="2" spans="1:7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80"/>
    </row>
    <row r="3" spans="1:7" x14ac:dyDescent="0.25">
      <c r="A3" s="181" t="s">
        <v>445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84" t="s">
        <v>446</v>
      </c>
      <c r="B5" s="185"/>
      <c r="C5" s="185"/>
      <c r="D5" s="185"/>
      <c r="E5" s="185"/>
      <c r="F5" s="185"/>
      <c r="G5" s="186"/>
    </row>
    <row r="6" spans="1:7" ht="30" x14ac:dyDescent="0.25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25">
      <c r="A7" s="26" t="s">
        <v>453</v>
      </c>
      <c r="B7" s="119">
        <f>SUM(B8:B19)</f>
        <v>73576055.420000002</v>
      </c>
      <c r="C7" s="119">
        <f t="shared" ref="C7:G7" si="0">SUM(C8:C19)</f>
        <v>76151217.359999999</v>
      </c>
      <c r="D7" s="119">
        <f t="shared" si="0"/>
        <v>78816509.969999999</v>
      </c>
      <c r="E7" s="119">
        <f t="shared" si="0"/>
        <v>81575087.819999993</v>
      </c>
      <c r="F7" s="119">
        <f t="shared" si="0"/>
        <v>84430215.900000006</v>
      </c>
      <c r="G7" s="119">
        <f t="shared" si="0"/>
        <v>87385273.459999993</v>
      </c>
    </row>
    <row r="8" spans="1:7" x14ac:dyDescent="0.25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457</v>
      </c>
      <c r="B11" s="75">
        <v>200000</v>
      </c>
      <c r="C11" s="75">
        <v>207000</v>
      </c>
      <c r="D11" s="75">
        <v>214245</v>
      </c>
      <c r="E11" s="75">
        <v>221743.58</v>
      </c>
      <c r="F11" s="75">
        <v>229504.61</v>
      </c>
      <c r="G11" s="75">
        <v>237537.27</v>
      </c>
    </row>
    <row r="12" spans="1:7" x14ac:dyDescent="0.25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460</v>
      </c>
      <c r="B14" s="75">
        <v>73376055.420000002</v>
      </c>
      <c r="C14" s="75">
        <v>75944217.359999999</v>
      </c>
      <c r="D14" s="75">
        <v>78602264.969999999</v>
      </c>
      <c r="E14" s="75">
        <v>81353344.239999995</v>
      </c>
      <c r="F14" s="75">
        <v>84200711.290000007</v>
      </c>
      <c r="G14" s="75">
        <v>87147736.189999998</v>
      </c>
    </row>
    <row r="15" spans="1:7" x14ac:dyDescent="0.2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466</v>
      </c>
      <c r="B20" s="75"/>
      <c r="C20" s="75"/>
      <c r="D20" s="75"/>
      <c r="E20" s="75"/>
      <c r="F20" s="75"/>
      <c r="G20" s="75"/>
    </row>
    <row r="21" spans="1:7" x14ac:dyDescent="0.25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466</v>
      </c>
      <c r="B27" s="76"/>
      <c r="C27" s="76"/>
      <c r="D27" s="76"/>
      <c r="E27" s="76"/>
      <c r="F27" s="76"/>
      <c r="G27" s="76"/>
    </row>
    <row r="28" spans="1:7" x14ac:dyDescent="0.25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475</v>
      </c>
      <c r="B31" s="119">
        <f>B21+B7+B28</f>
        <v>73576055.420000002</v>
      </c>
      <c r="C31" s="119">
        <f t="shared" ref="C31:G31" si="3">C21+C7+C28</f>
        <v>76151217.359999999</v>
      </c>
      <c r="D31" s="119">
        <f t="shared" si="3"/>
        <v>78816509.969999999</v>
      </c>
      <c r="E31" s="119">
        <f t="shared" si="3"/>
        <v>81575087.819999993</v>
      </c>
      <c r="F31" s="119">
        <f t="shared" si="3"/>
        <v>84430215.900000006</v>
      </c>
      <c r="G31" s="119">
        <f t="shared" si="3"/>
        <v>87385273.459999993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0 B15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B1" zoomScale="75" zoomScaleNormal="75" workbookViewId="0">
      <selection activeCell="G16" sqref="G1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3" t="s">
        <v>478</v>
      </c>
      <c r="B1" s="176"/>
      <c r="C1" s="176"/>
      <c r="D1" s="176"/>
      <c r="E1" s="176"/>
      <c r="F1" s="176"/>
      <c r="G1" s="177"/>
    </row>
    <row r="2" spans="1:7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80"/>
    </row>
    <row r="3" spans="1:7" x14ac:dyDescent="0.25">
      <c r="A3" s="181" t="s">
        <v>479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84" t="s">
        <v>446</v>
      </c>
      <c r="B5" s="185"/>
      <c r="C5" s="185"/>
      <c r="D5" s="185"/>
      <c r="E5" s="185"/>
      <c r="F5" s="185"/>
      <c r="G5" s="186"/>
    </row>
    <row r="6" spans="1:7" ht="30" x14ac:dyDescent="0.25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25">
      <c r="A7" s="26" t="s">
        <v>480</v>
      </c>
      <c r="B7" s="119">
        <f t="shared" ref="B7:G7" si="0">SUM(B8:B16)</f>
        <v>73576055.420000002</v>
      </c>
      <c r="C7" s="119">
        <f t="shared" si="0"/>
        <v>76151217.370000005</v>
      </c>
      <c r="D7" s="119">
        <f t="shared" si="0"/>
        <v>78816509.979999989</v>
      </c>
      <c r="E7" s="119">
        <f t="shared" si="0"/>
        <v>81575087.839999989</v>
      </c>
      <c r="F7" s="119">
        <f t="shared" si="0"/>
        <v>84430215.909999996</v>
      </c>
      <c r="G7" s="119">
        <f t="shared" si="0"/>
        <v>87385273.469999999</v>
      </c>
    </row>
    <row r="8" spans="1:7" x14ac:dyDescent="0.25">
      <c r="A8" s="58" t="s">
        <v>481</v>
      </c>
      <c r="B8" s="60">
        <v>31632893.890000001</v>
      </c>
      <c r="C8" s="212">
        <v>32740045.18</v>
      </c>
      <c r="D8" s="60">
        <v>33885946.759999998</v>
      </c>
      <c r="E8" s="60">
        <v>35071954.899999999</v>
      </c>
      <c r="F8" s="60">
        <v>36299473.32</v>
      </c>
      <c r="G8" s="60">
        <v>37569954.890000001</v>
      </c>
    </row>
    <row r="9" spans="1:7" ht="15.75" customHeight="1" x14ac:dyDescent="0.25">
      <c r="A9" s="58" t="s">
        <v>482</v>
      </c>
      <c r="B9" s="60">
        <v>10154413.949999999</v>
      </c>
      <c r="C9" s="212">
        <v>10509818.439999999</v>
      </c>
      <c r="D9" s="60">
        <v>10877662.09</v>
      </c>
      <c r="E9" s="60">
        <v>11258380.26</v>
      </c>
      <c r="F9" s="60">
        <v>11652423.57</v>
      </c>
      <c r="G9" s="60">
        <v>12060258.390000001</v>
      </c>
    </row>
    <row r="10" spans="1:7" x14ac:dyDescent="0.25">
      <c r="A10" s="58" t="s">
        <v>483</v>
      </c>
      <c r="B10" s="60">
        <v>23319658.899999999</v>
      </c>
      <c r="C10" s="212">
        <v>24135846.960000001</v>
      </c>
      <c r="D10" s="60">
        <v>24980601.600000001</v>
      </c>
      <c r="E10" s="60">
        <v>25854922.66</v>
      </c>
      <c r="F10" s="60">
        <v>26759844.949999999</v>
      </c>
      <c r="G10" s="60">
        <v>27696439.52</v>
      </c>
    </row>
    <row r="11" spans="1:7" x14ac:dyDescent="0.25">
      <c r="A11" s="58" t="s">
        <v>484</v>
      </c>
      <c r="B11" s="60">
        <v>410208</v>
      </c>
      <c r="C11" s="212">
        <v>424565.28</v>
      </c>
      <c r="D11" s="60">
        <v>439425.06</v>
      </c>
      <c r="E11" s="60">
        <v>454804.94</v>
      </c>
      <c r="F11" s="60">
        <v>470723.11</v>
      </c>
      <c r="G11" s="60">
        <v>487198.42</v>
      </c>
    </row>
    <row r="12" spans="1:7" x14ac:dyDescent="0.25">
      <c r="A12" s="58" t="s">
        <v>485</v>
      </c>
      <c r="B12" s="60">
        <v>4372071.0999999996</v>
      </c>
      <c r="C12" s="212">
        <v>4525093.59</v>
      </c>
      <c r="D12" s="60">
        <v>4683471.87</v>
      </c>
      <c r="E12" s="60">
        <v>4847393.3899999997</v>
      </c>
      <c r="F12" s="60">
        <v>5017052.16</v>
      </c>
      <c r="G12" s="60">
        <v>5192648.99</v>
      </c>
    </row>
    <row r="13" spans="1:7" x14ac:dyDescent="0.25">
      <c r="A13" s="58" t="s">
        <v>486</v>
      </c>
      <c r="B13" s="60">
        <v>3686809.58</v>
      </c>
      <c r="C13" s="212">
        <v>3815847.92</v>
      </c>
      <c r="D13" s="60">
        <v>3949402.6</v>
      </c>
      <c r="E13" s="60">
        <v>4087631.69</v>
      </c>
      <c r="F13" s="60">
        <v>4230698.8</v>
      </c>
      <c r="G13" s="60">
        <v>4378773.26</v>
      </c>
    </row>
    <row r="14" spans="1:7" x14ac:dyDescent="0.25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492</v>
      </c>
      <c r="B29" s="119">
        <f>B18+B7</f>
        <v>73576055.420000002</v>
      </c>
      <c r="C29" s="119">
        <f t="shared" ref="C29:G29" si="2">C18+C7</f>
        <v>76151217.370000005</v>
      </c>
      <c r="D29" s="119">
        <f t="shared" si="2"/>
        <v>78816509.979999989</v>
      </c>
      <c r="E29" s="119">
        <f t="shared" si="2"/>
        <v>81575087.839999989</v>
      </c>
      <c r="F29" s="119">
        <f t="shared" si="2"/>
        <v>84430215.909999996</v>
      </c>
      <c r="G29" s="119">
        <f t="shared" si="2"/>
        <v>87385273.469999999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B1" zoomScale="75" zoomScaleNormal="75" workbookViewId="0">
      <selection activeCell="J11" sqref="J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3" t="s">
        <v>493</v>
      </c>
      <c r="B1" s="176"/>
      <c r="C1" s="176"/>
      <c r="D1" s="176"/>
      <c r="E1" s="176"/>
      <c r="F1" s="176"/>
      <c r="G1" s="177"/>
    </row>
    <row r="2" spans="1:7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80"/>
    </row>
    <row r="3" spans="1:7" x14ac:dyDescent="0.25">
      <c r="A3" s="181" t="s">
        <v>494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ht="30" x14ac:dyDescent="0.25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25">
      <c r="A6" s="26" t="s">
        <v>501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77138904.819999993</v>
      </c>
      <c r="F6" s="119">
        <f t="shared" si="0"/>
        <v>87485899.799999997</v>
      </c>
      <c r="G6" s="119">
        <f t="shared" si="0"/>
        <v>74223211.379999995</v>
      </c>
    </row>
    <row r="7" spans="1:7" x14ac:dyDescent="0.25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458</v>
      </c>
      <c r="B11" s="75">
        <v>0</v>
      </c>
      <c r="C11" s="75">
        <v>0</v>
      </c>
      <c r="D11" s="75">
        <v>0</v>
      </c>
      <c r="E11" s="47">
        <v>626880.06999999995</v>
      </c>
      <c r="F11" s="47">
        <v>1104094.01</v>
      </c>
      <c r="G11" s="75">
        <v>0</v>
      </c>
    </row>
    <row r="12" spans="1:7" x14ac:dyDescent="0.25">
      <c r="A12" s="58" t="s">
        <v>459</v>
      </c>
      <c r="B12" s="75">
        <v>0</v>
      </c>
      <c r="C12" s="75">
        <v>0</v>
      </c>
      <c r="D12" s="75">
        <v>0</v>
      </c>
      <c r="E12" s="47">
        <v>0</v>
      </c>
      <c r="F12" s="47">
        <v>0</v>
      </c>
      <c r="G12" s="75">
        <v>0</v>
      </c>
    </row>
    <row r="13" spans="1:7" x14ac:dyDescent="0.25">
      <c r="A13" s="59" t="s">
        <v>460</v>
      </c>
      <c r="B13" s="75">
        <v>0</v>
      </c>
      <c r="C13" s="75">
        <v>0</v>
      </c>
      <c r="D13" s="75">
        <v>0</v>
      </c>
      <c r="E13" s="47">
        <v>75965911.859999999</v>
      </c>
      <c r="F13" s="47">
        <v>86181973.689999998</v>
      </c>
      <c r="G13" s="75">
        <v>74223211.379999995</v>
      </c>
    </row>
    <row r="14" spans="1:7" x14ac:dyDescent="0.25">
      <c r="A14" s="58" t="s">
        <v>461</v>
      </c>
      <c r="B14" s="75">
        <v>0</v>
      </c>
      <c r="C14" s="75">
        <v>0</v>
      </c>
      <c r="D14" s="75">
        <v>0</v>
      </c>
      <c r="E14" s="47">
        <v>0</v>
      </c>
      <c r="F14" s="47">
        <v>0</v>
      </c>
      <c r="G14" s="75">
        <v>0</v>
      </c>
    </row>
    <row r="15" spans="1:7" x14ac:dyDescent="0.25">
      <c r="A15" s="58" t="s">
        <v>462</v>
      </c>
      <c r="B15" s="75">
        <v>0</v>
      </c>
      <c r="C15" s="75">
        <v>0</v>
      </c>
      <c r="D15" s="75">
        <v>0</v>
      </c>
      <c r="E15" s="47">
        <v>0</v>
      </c>
      <c r="F15" s="47">
        <v>0</v>
      </c>
      <c r="G15" s="75">
        <v>0</v>
      </c>
    </row>
    <row r="16" spans="1:7" x14ac:dyDescent="0.25">
      <c r="A16" s="58" t="s">
        <v>463</v>
      </c>
      <c r="B16" s="75">
        <v>0</v>
      </c>
      <c r="C16" s="75">
        <v>0</v>
      </c>
      <c r="D16" s="75">
        <v>0</v>
      </c>
      <c r="E16" s="47">
        <v>546112.89</v>
      </c>
      <c r="F16" s="47">
        <v>199832.1</v>
      </c>
      <c r="G16" s="75">
        <v>0</v>
      </c>
    </row>
    <row r="17" spans="1:7" x14ac:dyDescent="0.25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77138904.819999993</v>
      </c>
      <c r="F30" s="119">
        <f t="shared" si="3"/>
        <v>87485899.799999997</v>
      </c>
      <c r="G30" s="119">
        <f t="shared" si="3"/>
        <v>74223211.379999995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505</v>
      </c>
    </row>
    <row r="39" spans="1:7" x14ac:dyDescent="0.25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30 B11:D16 G11:G12 G14:G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H32"/>
  <sheetViews>
    <sheetView showGridLines="0" topLeftCell="B1" zoomScale="75" zoomScaleNormal="75" workbookViewId="0">
      <selection activeCell="H13" sqref="H6:H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8" ht="41.1" customHeight="1" x14ac:dyDescent="0.25">
      <c r="A1" s="193" t="s">
        <v>507</v>
      </c>
      <c r="B1" s="176"/>
      <c r="C1" s="176"/>
      <c r="D1" s="176"/>
      <c r="E1" s="176"/>
      <c r="F1" s="176"/>
      <c r="G1" s="177"/>
    </row>
    <row r="2" spans="1:8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80"/>
    </row>
    <row r="3" spans="1:8" x14ac:dyDescent="0.25">
      <c r="A3" s="181" t="s">
        <v>508</v>
      </c>
      <c r="B3" s="182"/>
      <c r="C3" s="182"/>
      <c r="D3" s="182"/>
      <c r="E3" s="182"/>
      <c r="F3" s="182"/>
      <c r="G3" s="183"/>
    </row>
    <row r="4" spans="1:8" x14ac:dyDescent="0.25">
      <c r="A4" s="181" t="s">
        <v>2</v>
      </c>
      <c r="B4" s="182"/>
      <c r="C4" s="182"/>
      <c r="D4" s="182"/>
      <c r="E4" s="182"/>
      <c r="F4" s="182"/>
      <c r="G4" s="183"/>
    </row>
    <row r="5" spans="1:8" ht="30" x14ac:dyDescent="0.25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8" ht="15.75" customHeight="1" x14ac:dyDescent="0.25">
      <c r="A6" s="26" t="s">
        <v>480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-46140779.009999998</v>
      </c>
      <c r="F6" s="119">
        <f t="shared" si="0"/>
        <v>-66186092.32</v>
      </c>
      <c r="G6" s="119">
        <f t="shared" si="0"/>
        <v>44590316</v>
      </c>
    </row>
    <row r="7" spans="1:8" x14ac:dyDescent="0.25">
      <c r="A7" s="58" t="s">
        <v>481</v>
      </c>
      <c r="B7" s="75">
        <v>0</v>
      </c>
      <c r="C7" s="75">
        <v>0</v>
      </c>
      <c r="D7" s="75">
        <v>0</v>
      </c>
      <c r="E7" s="47">
        <v>-18902140.32</v>
      </c>
      <c r="F7" s="47">
        <v>-29561596.02</v>
      </c>
      <c r="G7" s="69">
        <v>21128740</v>
      </c>
      <c r="H7" s="69"/>
    </row>
    <row r="8" spans="1:8" ht="15.75" customHeight="1" x14ac:dyDescent="0.25">
      <c r="A8" s="58" t="s">
        <v>482</v>
      </c>
      <c r="B8" s="75">
        <v>0</v>
      </c>
      <c r="C8" s="75">
        <v>0</v>
      </c>
      <c r="D8" s="75">
        <v>0</v>
      </c>
      <c r="E8" s="47">
        <v>-7500820.71</v>
      </c>
      <c r="F8" s="47">
        <v>-7338272.0199999996</v>
      </c>
      <c r="G8" s="69">
        <v>5939447</v>
      </c>
      <c r="H8" s="69"/>
    </row>
    <row r="9" spans="1:8" x14ac:dyDescent="0.25">
      <c r="A9" s="58" t="s">
        <v>483</v>
      </c>
      <c r="B9" s="75">
        <v>0</v>
      </c>
      <c r="C9" s="75">
        <v>0</v>
      </c>
      <c r="D9" s="75">
        <v>0</v>
      </c>
      <c r="E9" s="47">
        <v>-15296226.189999999</v>
      </c>
      <c r="F9" s="47">
        <v>-20141296.32</v>
      </c>
      <c r="G9" s="69">
        <v>15398250</v>
      </c>
      <c r="H9" s="69"/>
    </row>
    <row r="10" spans="1:8" x14ac:dyDescent="0.25">
      <c r="A10" s="58" t="s">
        <v>484</v>
      </c>
      <c r="B10" s="75">
        <v>0</v>
      </c>
      <c r="C10" s="75">
        <v>0</v>
      </c>
      <c r="D10" s="75">
        <v>0</v>
      </c>
      <c r="E10" s="47">
        <v>-208055.4</v>
      </c>
      <c r="F10" s="47">
        <v>-305500</v>
      </c>
      <c r="G10" s="69">
        <v>275700</v>
      </c>
      <c r="H10" s="69"/>
    </row>
    <row r="11" spans="1:8" x14ac:dyDescent="0.25">
      <c r="A11" s="58" t="s">
        <v>485</v>
      </c>
      <c r="B11" s="75">
        <v>0</v>
      </c>
      <c r="C11" s="75">
        <v>0</v>
      </c>
      <c r="D11" s="75">
        <v>0</v>
      </c>
      <c r="E11" s="47">
        <v>-3522048.39</v>
      </c>
      <c r="F11" s="47">
        <v>-8020188.46</v>
      </c>
      <c r="G11" s="69">
        <v>1245659</v>
      </c>
      <c r="H11" s="69"/>
    </row>
    <row r="12" spans="1:8" x14ac:dyDescent="0.25">
      <c r="A12" s="58" t="s">
        <v>486</v>
      </c>
      <c r="B12" s="75">
        <v>0</v>
      </c>
      <c r="C12" s="75">
        <v>0</v>
      </c>
      <c r="D12" s="75">
        <v>0</v>
      </c>
      <c r="E12" s="47">
        <v>-216099.74</v>
      </c>
      <c r="F12" s="47">
        <v>-646826.48</v>
      </c>
      <c r="G12" s="69">
        <v>602520</v>
      </c>
      <c r="H12" s="69"/>
    </row>
    <row r="13" spans="1:8" x14ac:dyDescent="0.25">
      <c r="A13" s="59" t="s">
        <v>487</v>
      </c>
      <c r="B13" s="75">
        <v>0</v>
      </c>
      <c r="C13" s="75">
        <v>0</v>
      </c>
      <c r="D13" s="75">
        <v>0</v>
      </c>
      <c r="E13" s="47">
        <v>0</v>
      </c>
      <c r="F13" s="47">
        <v>0</v>
      </c>
      <c r="G13" s="75">
        <v>0</v>
      </c>
      <c r="H13" s="69"/>
    </row>
    <row r="14" spans="1:8" x14ac:dyDescent="0.25">
      <c r="A14" s="58" t="s">
        <v>488</v>
      </c>
      <c r="B14" s="75">
        <v>0</v>
      </c>
      <c r="C14" s="75">
        <v>0</v>
      </c>
      <c r="D14" s="75">
        <v>0</v>
      </c>
      <c r="E14" s="47">
        <v>-495388.26</v>
      </c>
      <c r="F14" s="47">
        <v>-172413.02</v>
      </c>
      <c r="G14" s="75">
        <v>0</v>
      </c>
    </row>
    <row r="15" spans="1:8" x14ac:dyDescent="0.25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8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-46140779.009999998</v>
      </c>
      <c r="F28" s="119">
        <f t="shared" si="2"/>
        <v>-66186092.32</v>
      </c>
      <c r="G28" s="119">
        <f t="shared" si="2"/>
        <v>44590316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509</v>
      </c>
    </row>
    <row r="32" spans="1:7" x14ac:dyDescent="0.25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5:G28 B7:D14 G13:G14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3" t="s">
        <v>511</v>
      </c>
      <c r="B1" s="176"/>
      <c r="C1" s="176"/>
      <c r="D1" s="176"/>
      <c r="E1" s="176"/>
      <c r="F1" s="176"/>
    </row>
    <row r="2" spans="1:6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80"/>
    </row>
    <row r="3" spans="1:6" x14ac:dyDescent="0.25">
      <c r="A3" s="181" t="s">
        <v>512</v>
      </c>
      <c r="B3" s="182"/>
      <c r="C3" s="182"/>
      <c r="D3" s="182"/>
      <c r="E3" s="182"/>
      <c r="F3" s="183"/>
    </row>
    <row r="4" spans="1:6" ht="30" x14ac:dyDescent="0.25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 t="s">
        <v>594</v>
      </c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01" t="s">
        <v>444</v>
      </c>
      <c r="B1" s="201"/>
      <c r="C1" s="201"/>
      <c r="D1" s="201"/>
      <c r="E1" s="201"/>
      <c r="F1" s="201"/>
      <c r="G1" s="201"/>
    </row>
    <row r="2" spans="1:7" x14ac:dyDescent="0.25">
      <c r="A2" s="128" t="str">
        <f>'Formato 1'!A2</f>
        <v>Sistema de Agua Potable y Alcantarillado Municipal de Valle de Santiago</v>
      </c>
      <c r="B2" s="129"/>
      <c r="C2" s="129"/>
      <c r="D2" s="129"/>
      <c r="E2" s="129"/>
      <c r="F2" s="129"/>
      <c r="G2" s="130"/>
    </row>
    <row r="3" spans="1:7" x14ac:dyDescent="0.25">
      <c r="A3" s="131" t="s">
        <v>445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446</v>
      </c>
      <c r="B5" s="132"/>
      <c r="C5" s="132"/>
      <c r="D5" s="132"/>
      <c r="E5" s="132"/>
      <c r="F5" s="132"/>
      <c r="G5" s="133"/>
    </row>
    <row r="6" spans="1:7" x14ac:dyDescent="0.25">
      <c r="A6" s="199" t="s">
        <v>558</v>
      </c>
      <c r="B6" s="36">
        <v>2022</v>
      </c>
      <c r="C6" s="199">
        <f>+B6+1</f>
        <v>2023</v>
      </c>
      <c r="D6" s="199">
        <f>+C6+1</f>
        <v>2024</v>
      </c>
      <c r="E6" s="199">
        <f>+D6+1</f>
        <v>2025</v>
      </c>
      <c r="F6" s="199">
        <f>+E6+1</f>
        <v>2026</v>
      </c>
      <c r="G6" s="199">
        <f>+F6+1</f>
        <v>2027</v>
      </c>
    </row>
    <row r="7" spans="1:7" ht="83.25" customHeight="1" x14ac:dyDescent="0.25">
      <c r="A7" s="200"/>
      <c r="B7" s="70" t="s">
        <v>559</v>
      </c>
      <c r="C7" s="200"/>
      <c r="D7" s="200"/>
      <c r="E7" s="200"/>
      <c r="F7" s="200"/>
      <c r="G7" s="200"/>
    </row>
    <row r="8" spans="1:7" ht="30" x14ac:dyDescent="0.25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2" t="s">
        <v>478</v>
      </c>
      <c r="B1" s="202"/>
      <c r="C1" s="202"/>
      <c r="D1" s="202"/>
      <c r="E1" s="202"/>
      <c r="F1" s="202"/>
      <c r="G1" s="202"/>
    </row>
    <row r="2" spans="1:7" x14ac:dyDescent="0.25">
      <c r="A2" s="128" t="str">
        <f>'Formato 1'!A2</f>
        <v>Sistema de Agua Potable y Alcantarillado Municipal de Valle de Santiago</v>
      </c>
      <c r="B2" s="129"/>
      <c r="C2" s="129"/>
      <c r="D2" s="129"/>
      <c r="E2" s="129"/>
      <c r="F2" s="129"/>
      <c r="G2" s="130"/>
    </row>
    <row r="3" spans="1:7" x14ac:dyDescent="0.25">
      <c r="A3" s="113" t="s">
        <v>479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446</v>
      </c>
      <c r="B5" s="114"/>
      <c r="C5" s="114"/>
      <c r="D5" s="114"/>
      <c r="E5" s="114"/>
      <c r="F5" s="114"/>
      <c r="G5" s="115"/>
    </row>
    <row r="6" spans="1:7" x14ac:dyDescent="0.25">
      <c r="A6" s="203" t="s">
        <v>570</v>
      </c>
      <c r="B6" s="36">
        <v>2022</v>
      </c>
      <c r="C6" s="199">
        <f>+B6+1</f>
        <v>2023</v>
      </c>
      <c r="D6" s="199">
        <f>+C6+1</f>
        <v>2024</v>
      </c>
      <c r="E6" s="199">
        <f>+D6+1</f>
        <v>2025</v>
      </c>
      <c r="F6" s="199">
        <f>+E6+1</f>
        <v>2026</v>
      </c>
      <c r="G6" s="199">
        <f>+F6+1</f>
        <v>2027</v>
      </c>
    </row>
    <row r="7" spans="1:7" ht="57.75" customHeight="1" x14ac:dyDescent="0.25">
      <c r="A7" s="204"/>
      <c r="B7" s="37" t="s">
        <v>559</v>
      </c>
      <c r="C7" s="200"/>
      <c r="D7" s="200"/>
      <c r="E7" s="200"/>
      <c r="F7" s="200"/>
      <c r="G7" s="200"/>
    </row>
    <row r="8" spans="1:7" x14ac:dyDescent="0.25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2" t="s">
        <v>493</v>
      </c>
      <c r="B1" s="202"/>
      <c r="C1" s="202"/>
      <c r="D1" s="202"/>
      <c r="E1" s="202"/>
      <c r="F1" s="202"/>
      <c r="G1" s="202"/>
    </row>
    <row r="2" spans="1:7" x14ac:dyDescent="0.25">
      <c r="A2" s="128" t="str">
        <f>'Formato 1'!A2</f>
        <v>Sistema de Agua Potable y Alcantarillado Municipal de Valle de Santiago</v>
      </c>
      <c r="B2" s="129"/>
      <c r="C2" s="129"/>
      <c r="D2" s="129"/>
      <c r="E2" s="129"/>
      <c r="F2" s="129"/>
      <c r="G2" s="130"/>
    </row>
    <row r="3" spans="1:7" x14ac:dyDescent="0.25">
      <c r="A3" s="113" t="s">
        <v>494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6" t="s">
        <v>558</v>
      </c>
      <c r="B5" s="207">
        <v>2017</v>
      </c>
      <c r="C5" s="207">
        <f>+B5+1</f>
        <v>2018</v>
      </c>
      <c r="D5" s="207">
        <f>+C5+1</f>
        <v>2019</v>
      </c>
      <c r="E5" s="207">
        <f>+D5+1</f>
        <v>2020</v>
      </c>
      <c r="F5" s="207">
        <f>+E5+1</f>
        <v>2021</v>
      </c>
      <c r="G5" s="36">
        <f>+F5+1</f>
        <v>2022</v>
      </c>
    </row>
    <row r="6" spans="1:7" ht="32.25" x14ac:dyDescent="0.25">
      <c r="A6" s="192"/>
      <c r="B6" s="208"/>
      <c r="C6" s="208"/>
      <c r="D6" s="208"/>
      <c r="E6" s="208"/>
      <c r="F6" s="208"/>
      <c r="G6" s="37" t="s">
        <v>574</v>
      </c>
    </row>
    <row r="7" spans="1:7" x14ac:dyDescent="0.25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5" t="s">
        <v>586</v>
      </c>
      <c r="B39" s="205"/>
      <c r="C39" s="205"/>
      <c r="D39" s="205"/>
      <c r="E39" s="205"/>
      <c r="F39" s="205"/>
      <c r="G39" s="205"/>
    </row>
    <row r="40" spans="1:7" x14ac:dyDescent="0.25">
      <c r="A40" s="205" t="s">
        <v>587</v>
      </c>
      <c r="B40" s="205"/>
      <c r="C40" s="205"/>
      <c r="D40" s="205"/>
      <c r="E40" s="205"/>
      <c r="F40" s="205"/>
      <c r="G40" s="2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2" t="s">
        <v>507</v>
      </c>
      <c r="B1" s="202"/>
      <c r="C1" s="202"/>
      <c r="D1" s="202"/>
      <c r="E1" s="202"/>
      <c r="F1" s="202"/>
      <c r="G1" s="202"/>
    </row>
    <row r="2" spans="1:7" x14ac:dyDescent="0.25">
      <c r="A2" s="128" t="str">
        <f>'Formato 1'!A2</f>
        <v>Sistema de Agua Potable y Alcantarillado Municipal de Valle de Santiago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9" t="s">
        <v>570</v>
      </c>
      <c r="B5" s="207">
        <v>2017</v>
      </c>
      <c r="C5" s="207">
        <f>+B5+1</f>
        <v>2018</v>
      </c>
      <c r="D5" s="207">
        <f>+C5+1</f>
        <v>2019</v>
      </c>
      <c r="E5" s="207">
        <f>+D5+1</f>
        <v>2020</v>
      </c>
      <c r="F5" s="207">
        <f>+E5+1</f>
        <v>2021</v>
      </c>
      <c r="G5" s="36">
        <v>2022</v>
      </c>
    </row>
    <row r="6" spans="1:7" ht="48.75" customHeight="1" x14ac:dyDescent="0.25">
      <c r="A6" s="210"/>
      <c r="B6" s="208"/>
      <c r="C6" s="208"/>
      <c r="D6" s="208"/>
      <c r="E6" s="208"/>
      <c r="F6" s="208"/>
      <c r="G6" s="37" t="s">
        <v>588</v>
      </c>
    </row>
    <row r="7" spans="1:7" x14ac:dyDescent="0.25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5" t="s">
        <v>586</v>
      </c>
      <c r="B32" s="205"/>
      <c r="C32" s="205"/>
      <c r="D32" s="205"/>
      <c r="E32" s="205"/>
      <c r="F32" s="205"/>
      <c r="G32" s="205"/>
    </row>
    <row r="33" spans="1:7" x14ac:dyDescent="0.25">
      <c r="A33" s="205" t="s">
        <v>587</v>
      </c>
      <c r="B33" s="205"/>
      <c r="C33" s="205"/>
      <c r="D33" s="205"/>
      <c r="E33" s="205"/>
      <c r="F33" s="205"/>
      <c r="G33" s="2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11" t="s">
        <v>511</v>
      </c>
      <c r="B1" s="211"/>
      <c r="C1" s="211"/>
      <c r="D1" s="211"/>
      <c r="E1" s="211"/>
      <c r="F1" s="211"/>
    </row>
    <row r="2" spans="1:6" ht="20.100000000000001" customHeight="1" x14ac:dyDescent="0.25">
      <c r="A2" s="110" t="str">
        <f>'Formato 1'!A2</f>
        <v>Sistema de Agua Potable y Alcantarillado Municipal de Valle de Santiago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P21" sqref="P19:P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5" t="s">
        <v>122</v>
      </c>
      <c r="B1" s="176"/>
      <c r="C1" s="176"/>
      <c r="D1" s="176"/>
      <c r="E1" s="176"/>
      <c r="F1" s="176"/>
      <c r="G1" s="176"/>
      <c r="H1" s="177"/>
    </row>
    <row r="2" spans="1:8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79"/>
      <c r="H2" s="180"/>
    </row>
    <row r="3" spans="1:8" ht="15" customHeight="1" x14ac:dyDescent="0.25">
      <c r="A3" s="181" t="s">
        <v>123</v>
      </c>
      <c r="B3" s="182"/>
      <c r="C3" s="182"/>
      <c r="D3" s="182"/>
      <c r="E3" s="182"/>
      <c r="F3" s="182"/>
      <c r="G3" s="182"/>
      <c r="H3" s="183"/>
    </row>
    <row r="4" spans="1:8" ht="15" customHeight="1" x14ac:dyDescent="0.25">
      <c r="A4" s="181" t="s">
        <v>593</v>
      </c>
      <c r="B4" s="182"/>
      <c r="C4" s="182"/>
      <c r="D4" s="182"/>
      <c r="E4" s="182"/>
      <c r="F4" s="182"/>
      <c r="G4" s="182"/>
      <c r="H4" s="183"/>
    </row>
    <row r="5" spans="1:8" x14ac:dyDescent="0.25">
      <c r="A5" s="184" t="s">
        <v>2</v>
      </c>
      <c r="B5" s="185"/>
      <c r="C5" s="185"/>
      <c r="D5" s="185"/>
      <c r="E5" s="185"/>
      <c r="F5" s="185"/>
      <c r="G5" s="185"/>
      <c r="H5" s="186"/>
    </row>
    <row r="6" spans="1:8" ht="41.45" customHeight="1" x14ac:dyDescent="0.2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36705478.990000002</v>
      </c>
      <c r="C18" s="108"/>
      <c r="D18" s="108"/>
      <c r="E18" s="108"/>
      <c r="F18" s="162">
        <v>34692805.509999998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39">
        <f t="shared" ref="B20:H20" si="3">B8+B18</f>
        <v>36705478.990000002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34692805.509999998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87" t="s">
        <v>151</v>
      </c>
      <c r="B33" s="187"/>
      <c r="C33" s="187"/>
      <c r="D33" s="187"/>
      <c r="E33" s="187"/>
      <c r="F33" s="187"/>
      <c r="G33" s="187"/>
      <c r="H33" s="187"/>
    </row>
    <row r="34" spans="1:8" ht="14.45" customHeight="1" x14ac:dyDescent="0.25">
      <c r="A34" s="187"/>
      <c r="B34" s="187"/>
      <c r="C34" s="187"/>
      <c r="D34" s="187"/>
      <c r="E34" s="187"/>
      <c r="F34" s="187"/>
      <c r="G34" s="187"/>
      <c r="H34" s="187"/>
    </row>
    <row r="35" spans="1:8" ht="14.45" customHeight="1" x14ac:dyDescent="0.25">
      <c r="A35" s="187"/>
      <c r="B35" s="187"/>
      <c r="C35" s="187"/>
      <c r="D35" s="187"/>
      <c r="E35" s="187"/>
      <c r="F35" s="187"/>
      <c r="G35" s="187"/>
      <c r="H35" s="187"/>
    </row>
    <row r="36" spans="1:8" ht="14.45" customHeight="1" x14ac:dyDescent="0.25">
      <c r="A36" s="187"/>
      <c r="B36" s="187"/>
      <c r="C36" s="187"/>
      <c r="D36" s="187"/>
      <c r="E36" s="187"/>
      <c r="F36" s="187"/>
      <c r="G36" s="187"/>
      <c r="H36" s="187"/>
    </row>
    <row r="37" spans="1:8" ht="14.45" customHeight="1" x14ac:dyDescent="0.25">
      <c r="A37" s="187"/>
      <c r="B37" s="187"/>
      <c r="C37" s="187"/>
      <c r="D37" s="187"/>
      <c r="E37" s="187"/>
      <c r="F37" s="187"/>
      <c r="G37" s="187"/>
      <c r="H37" s="187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B34" sqref="B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5" t="s">
        <v>162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ht="14.45" customHeight="1" x14ac:dyDescent="0.25">
      <c r="A2" s="178" t="str">
        <f>'Formato 1'!A2</f>
        <v>Sistema de Agua Potable y Alcantarillado Municipal de Valle de Santiago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1" x14ac:dyDescent="0.25">
      <c r="A3" s="181" t="s">
        <v>163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11" x14ac:dyDescent="0.25">
      <c r="A4" s="181" t="str">
        <f>'Formato 2'!A4</f>
        <v>Del 1 de enero al 30 de septiembre de 2025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</row>
    <row r="5" spans="1:11" x14ac:dyDescent="0.25">
      <c r="A5" s="184" t="s">
        <v>2</v>
      </c>
      <c r="B5" s="185"/>
      <c r="C5" s="185"/>
      <c r="D5" s="185"/>
      <c r="E5" s="185"/>
      <c r="F5" s="185"/>
      <c r="G5" s="185"/>
      <c r="H5" s="185"/>
      <c r="I5" s="185"/>
      <c r="J5" s="185"/>
      <c r="K5" s="186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50"/>
      <c r="B7" s="53" t="s">
        <v>594</v>
      </c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8" sqref="B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5" t="s">
        <v>186</v>
      </c>
      <c r="B1" s="176"/>
      <c r="C1" s="176"/>
      <c r="D1" s="177"/>
    </row>
    <row r="2" spans="1:4" x14ac:dyDescent="0.25">
      <c r="A2" s="110" t="str">
        <f>'Formato 1'!A2</f>
        <v>Sistema de Agua Potable y Alcantarillado Municipal de Valle de Santiago</v>
      </c>
      <c r="B2" s="111"/>
      <c r="C2" s="111"/>
      <c r="D2" s="112"/>
    </row>
    <row r="3" spans="1:4" x14ac:dyDescent="0.25">
      <c r="A3" s="113" t="s">
        <v>187</v>
      </c>
      <c r="B3" s="114"/>
      <c r="C3" s="114"/>
      <c r="D3" s="115"/>
    </row>
    <row r="4" spans="1:4" x14ac:dyDescent="0.25">
      <c r="A4" s="113" t="str">
        <f>'Formato 3'!A4</f>
        <v>Del 1 de enero al 30 de septiembre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">
        <f>SUM(B9:B11)</f>
        <v>76375748.079999998</v>
      </c>
      <c r="C8" s="14">
        <f>SUM(C9:C11)</f>
        <v>74223211.379999995</v>
      </c>
      <c r="D8" s="14">
        <f>SUM(D9:D11)</f>
        <v>74223211.379999995</v>
      </c>
    </row>
    <row r="9" spans="1:4" x14ac:dyDescent="0.25">
      <c r="A9" s="58" t="s">
        <v>192</v>
      </c>
      <c r="B9" s="164">
        <v>76375748.079999998</v>
      </c>
      <c r="C9" s="164">
        <v>74223211.379999995</v>
      </c>
      <c r="D9" s="164">
        <v>74223211.379999995</v>
      </c>
    </row>
    <row r="10" spans="1:4" x14ac:dyDescent="0.25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195</v>
      </c>
      <c r="B13" s="14">
        <f>B14+B15</f>
        <v>76375748.079999998</v>
      </c>
      <c r="C13" s="14">
        <f>C14+C15</f>
        <v>44608315.280000001</v>
      </c>
      <c r="D13" s="14">
        <f>D14+D15</f>
        <v>44590315.280000001</v>
      </c>
    </row>
    <row r="14" spans="1:4" x14ac:dyDescent="0.25">
      <c r="A14" s="58" t="s">
        <v>196</v>
      </c>
      <c r="B14" s="164">
        <v>76375748.079999998</v>
      </c>
      <c r="C14" s="164">
        <v>44608315.280000001</v>
      </c>
      <c r="D14" s="164">
        <v>44590315.280000001</v>
      </c>
    </row>
    <row r="15" spans="1:4" x14ac:dyDescent="0.25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199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201</v>
      </c>
      <c r="B21" s="14">
        <f>B8-B13+B17</f>
        <v>0</v>
      </c>
      <c r="C21" s="14">
        <f>C8-C13+C17</f>
        <v>29614896.099999994</v>
      </c>
      <c r="D21" s="14">
        <f>D8-D13+D17</f>
        <v>29632896.099999994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202</v>
      </c>
      <c r="B23" s="14">
        <f>B21-B11</f>
        <v>0</v>
      </c>
      <c r="C23" s="14">
        <f>C21-C11</f>
        <v>29614896.099999994</v>
      </c>
      <c r="D23" s="14">
        <f>D21-D11</f>
        <v>29632896.099999994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203</v>
      </c>
      <c r="B25" s="14">
        <f>B23-B17</f>
        <v>0</v>
      </c>
      <c r="C25" s="14">
        <f>C23-C17</f>
        <v>29614896.099999994</v>
      </c>
      <c r="D25" s="14">
        <f>D23-D17</f>
        <v>29632896.099999994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25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209</v>
      </c>
      <c r="B33" s="4">
        <f>B25+B29</f>
        <v>0</v>
      </c>
      <c r="C33" s="4">
        <f>C25+C29</f>
        <v>29614896.099999994</v>
      </c>
      <c r="D33" s="4">
        <f>D25+D29</f>
        <v>29632896.099999994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25">
      <c r="A48" s="95" t="s">
        <v>217</v>
      </c>
      <c r="B48" s="96">
        <f>B9</f>
        <v>76375748.079999998</v>
      </c>
      <c r="C48" s="96">
        <f>C9</f>
        <v>74223211.379999995</v>
      </c>
      <c r="D48" s="96">
        <f>D9</f>
        <v>74223211.379999995</v>
      </c>
    </row>
    <row r="49" spans="1:4" x14ac:dyDescent="0.2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196</v>
      </c>
      <c r="B53" s="47">
        <f>B14</f>
        <v>76375748.079999998</v>
      </c>
      <c r="C53" s="47">
        <f>C14</f>
        <v>44608315.280000001</v>
      </c>
      <c r="D53" s="47">
        <f>D14</f>
        <v>44590315.280000001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219</v>
      </c>
      <c r="B57" s="4">
        <f>B48+B49-B53+B55</f>
        <v>0</v>
      </c>
      <c r="C57" s="4">
        <f>C48+C49-C53+C55</f>
        <v>29614896.099999994</v>
      </c>
      <c r="D57" s="4">
        <f>D48+D49-D53+D55</f>
        <v>29632896.099999994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0</v>
      </c>
      <c r="C59" s="4">
        <f>C57-C49</f>
        <v>29614896.099999994</v>
      </c>
      <c r="D59" s="4">
        <f>D57-D49</f>
        <v>29632896.099999994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25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B58" zoomScale="75" zoomScaleNormal="75" workbookViewId="0">
      <selection activeCell="F15" sqref="F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5" t="s">
        <v>225</v>
      </c>
      <c r="B1" s="176"/>
      <c r="C1" s="176"/>
      <c r="D1" s="176"/>
      <c r="E1" s="176"/>
      <c r="F1" s="176"/>
      <c r="G1" s="177"/>
    </row>
    <row r="2" spans="1:7" x14ac:dyDescent="0.25">
      <c r="A2" s="110" t="str">
        <f>'Formato 1'!A2</f>
        <v>Sistema de Agua Potable y Alcantarillado Municipal de Valle de Santiago</v>
      </c>
      <c r="B2" s="111"/>
      <c r="C2" s="111"/>
      <c r="D2" s="111"/>
      <c r="E2" s="111"/>
      <c r="F2" s="111"/>
      <c r="G2" s="112"/>
    </row>
    <row r="3" spans="1:7" x14ac:dyDescent="0.25">
      <c r="A3" s="113" t="s">
        <v>226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8" t="s">
        <v>4</v>
      </c>
      <c r="B6" s="190" t="s">
        <v>227</v>
      </c>
      <c r="C6" s="190"/>
      <c r="D6" s="190"/>
      <c r="E6" s="190"/>
      <c r="F6" s="190"/>
      <c r="G6" s="190" t="s">
        <v>228</v>
      </c>
    </row>
    <row r="7" spans="1:7" ht="30" x14ac:dyDescent="0.25">
      <c r="A7" s="189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90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65">
        <v>76375748.079999998</v>
      </c>
      <c r="C15" s="165">
        <v>14668147.800000001</v>
      </c>
      <c r="D15" s="166">
        <v>91043895.879999995</v>
      </c>
      <c r="E15" s="165">
        <v>74223211.379999995</v>
      </c>
      <c r="F15" s="165">
        <v>74223211.379999995</v>
      </c>
      <c r="G15" s="47">
        <f t="shared" si="0"/>
        <v>-2152536.700000003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76375748.079999998</v>
      </c>
      <c r="C41" s="4">
        <f t="shared" si="7"/>
        <v>14668147.800000001</v>
      </c>
      <c r="D41" s="4">
        <f t="shared" si="7"/>
        <v>91043895.879999995</v>
      </c>
      <c r="E41" s="4">
        <f t="shared" si="7"/>
        <v>74223211.379999995</v>
      </c>
      <c r="F41" s="4">
        <f t="shared" si="7"/>
        <v>74223211.379999995</v>
      </c>
      <c r="G41" s="4">
        <f t="shared" si="7"/>
        <v>-2152536.700000003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76375748.079999998</v>
      </c>
      <c r="C70" s="4">
        <f t="shared" si="16"/>
        <v>14668147.800000001</v>
      </c>
      <c r="D70" s="4">
        <f t="shared" si="16"/>
        <v>91043895.879999995</v>
      </c>
      <c r="E70" s="4">
        <f t="shared" si="16"/>
        <v>74223211.379999995</v>
      </c>
      <c r="F70" s="4">
        <f t="shared" si="16"/>
        <v>74223211.379999995</v>
      </c>
      <c r="G70" s="4">
        <f t="shared" si="16"/>
        <v>-2152536.700000003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0" zoomScale="75" zoomScaleNormal="75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3" t="s">
        <v>295</v>
      </c>
      <c r="B1" s="176"/>
      <c r="C1" s="176"/>
      <c r="D1" s="176"/>
      <c r="E1" s="176"/>
      <c r="F1" s="176"/>
      <c r="G1" s="177"/>
    </row>
    <row r="2" spans="1:7" x14ac:dyDescent="0.25">
      <c r="A2" s="125" t="str">
        <f>'Formato 1'!A2</f>
        <v>Sistema de Agua Potable y Alcantarillado Municipal de Valle de Santiago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91" t="s">
        <v>4</v>
      </c>
      <c r="B7" s="191" t="s">
        <v>298</v>
      </c>
      <c r="C7" s="191"/>
      <c r="D7" s="191"/>
      <c r="E7" s="191"/>
      <c r="F7" s="191"/>
      <c r="G7" s="192" t="s">
        <v>299</v>
      </c>
    </row>
    <row r="8" spans="1:7" ht="30" x14ac:dyDescent="0.25">
      <c r="A8" s="191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91"/>
    </row>
    <row r="9" spans="1:7" x14ac:dyDescent="0.25">
      <c r="A9" s="27" t="s">
        <v>303</v>
      </c>
      <c r="B9" s="83">
        <f t="shared" ref="B9:G9" si="0">SUM(B10,B18,B28,B38,B48,B58,B62,B71,B75)</f>
        <v>76375748.079999998</v>
      </c>
      <c r="C9" s="83">
        <f t="shared" si="0"/>
        <v>34668147.799999997</v>
      </c>
      <c r="D9" s="83">
        <f t="shared" si="0"/>
        <v>111043895.88</v>
      </c>
      <c r="E9" s="83">
        <f t="shared" si="0"/>
        <v>44608315.280000001</v>
      </c>
      <c r="F9" s="83">
        <f t="shared" si="0"/>
        <v>44590315.280000001</v>
      </c>
      <c r="G9" s="83">
        <f t="shared" si="0"/>
        <v>66435580.600000009</v>
      </c>
    </row>
    <row r="10" spans="1:7" x14ac:dyDescent="0.25">
      <c r="A10" s="84" t="s">
        <v>304</v>
      </c>
      <c r="B10" s="83">
        <f t="shared" ref="B10:G10" si="1">SUM(B11:B17)</f>
        <v>32869602.859999999</v>
      </c>
      <c r="C10" s="83">
        <f t="shared" si="1"/>
        <v>336922.4</v>
      </c>
      <c r="D10" s="83">
        <f t="shared" si="1"/>
        <v>33206525.260000002</v>
      </c>
      <c r="E10" s="83">
        <f t="shared" si="1"/>
        <v>21128739.789999999</v>
      </c>
      <c r="F10" s="83">
        <f t="shared" si="1"/>
        <v>21128739.789999999</v>
      </c>
      <c r="G10" s="83">
        <f t="shared" si="1"/>
        <v>12077785.470000001</v>
      </c>
    </row>
    <row r="11" spans="1:7" x14ac:dyDescent="0.25">
      <c r="A11" s="85" t="s">
        <v>305</v>
      </c>
      <c r="B11" s="168">
        <v>20747862.530000001</v>
      </c>
      <c r="C11" s="168">
        <v>-689339.16</v>
      </c>
      <c r="D11" s="167">
        <v>20058523.370000001</v>
      </c>
      <c r="E11" s="168">
        <v>14610062.98</v>
      </c>
      <c r="F11" s="168">
        <v>14610062.98</v>
      </c>
      <c r="G11" s="75">
        <f>D11-E11</f>
        <v>5448460.3900000006</v>
      </c>
    </row>
    <row r="12" spans="1:7" x14ac:dyDescent="0.25">
      <c r="A12" s="85" t="s">
        <v>306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75">
        <f t="shared" ref="G12:G17" si="2">D12-E12</f>
        <v>0</v>
      </c>
    </row>
    <row r="13" spans="1:7" x14ac:dyDescent="0.25">
      <c r="A13" s="85" t="s">
        <v>307</v>
      </c>
      <c r="B13" s="168">
        <v>4998728.12</v>
      </c>
      <c r="C13" s="168">
        <v>106187.46</v>
      </c>
      <c r="D13" s="167">
        <v>5104915.58</v>
      </c>
      <c r="E13" s="168">
        <v>1478191.69</v>
      </c>
      <c r="F13" s="168">
        <v>1478191.69</v>
      </c>
      <c r="G13" s="75">
        <f t="shared" si="2"/>
        <v>3626723.89</v>
      </c>
    </row>
    <row r="14" spans="1:7" x14ac:dyDescent="0.25">
      <c r="A14" s="85" t="s">
        <v>308</v>
      </c>
      <c r="B14" s="168">
        <v>5490160.04</v>
      </c>
      <c r="C14" s="168">
        <v>15435.29</v>
      </c>
      <c r="D14" s="167">
        <v>5505595.3300000001</v>
      </c>
      <c r="E14" s="168">
        <v>3184155.39</v>
      </c>
      <c r="F14" s="168">
        <v>3184155.39</v>
      </c>
      <c r="G14" s="75">
        <f t="shared" si="2"/>
        <v>2321439.94</v>
      </c>
    </row>
    <row r="15" spans="1:7" x14ac:dyDescent="0.25">
      <c r="A15" s="85" t="s">
        <v>309</v>
      </c>
      <c r="B15" s="168">
        <v>1632852.17</v>
      </c>
      <c r="C15" s="168">
        <v>904638.81</v>
      </c>
      <c r="D15" s="167">
        <v>2537490.98</v>
      </c>
      <c r="E15" s="168">
        <v>1856329.73</v>
      </c>
      <c r="F15" s="168">
        <v>1856329.73</v>
      </c>
      <c r="G15" s="75">
        <f t="shared" si="2"/>
        <v>681161.25</v>
      </c>
    </row>
    <row r="16" spans="1:7" x14ac:dyDescent="0.25">
      <c r="A16" s="85" t="s">
        <v>310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312</v>
      </c>
      <c r="B18" s="83">
        <f t="shared" ref="B18:G18" si="3">SUM(B19:B27)</f>
        <v>10448335.49</v>
      </c>
      <c r="C18" s="83">
        <f t="shared" si="3"/>
        <v>429042.8</v>
      </c>
      <c r="D18" s="83">
        <f t="shared" si="3"/>
        <v>10877378.289999999</v>
      </c>
      <c r="E18" s="83">
        <f t="shared" si="3"/>
        <v>5939446.6300000008</v>
      </c>
      <c r="F18" s="83">
        <f t="shared" si="3"/>
        <v>5939446.6300000008</v>
      </c>
      <c r="G18" s="83">
        <f t="shared" si="3"/>
        <v>4937931.6599999992</v>
      </c>
    </row>
    <row r="19" spans="1:7" x14ac:dyDescent="0.25">
      <c r="A19" s="85" t="s">
        <v>313</v>
      </c>
      <c r="B19" s="168">
        <v>415780.07</v>
      </c>
      <c r="C19" s="168">
        <v>198488</v>
      </c>
      <c r="D19" s="167">
        <v>614268.07000000007</v>
      </c>
      <c r="E19" s="168">
        <v>350675.45</v>
      </c>
      <c r="F19" s="168">
        <v>350675.45</v>
      </c>
      <c r="G19" s="75">
        <f>D19-E19</f>
        <v>263592.62000000005</v>
      </c>
    </row>
    <row r="20" spans="1:7" x14ac:dyDescent="0.25">
      <c r="A20" s="85" t="s">
        <v>314</v>
      </c>
      <c r="B20" s="168">
        <v>86528</v>
      </c>
      <c r="C20" s="168">
        <v>20000</v>
      </c>
      <c r="D20" s="167">
        <v>106528</v>
      </c>
      <c r="E20" s="168">
        <v>79871.520000000004</v>
      </c>
      <c r="F20" s="168">
        <v>79871.520000000004</v>
      </c>
      <c r="G20" s="75">
        <f t="shared" ref="G20:G27" si="4">D20-E20</f>
        <v>26656.479999999996</v>
      </c>
    </row>
    <row r="21" spans="1:7" x14ac:dyDescent="0.25">
      <c r="A21" s="85" t="s">
        <v>315</v>
      </c>
      <c r="B21" s="168">
        <v>1500000</v>
      </c>
      <c r="C21" s="168">
        <v>-94000</v>
      </c>
      <c r="D21" s="167">
        <v>1406000</v>
      </c>
      <c r="E21" s="168">
        <v>423600.55</v>
      </c>
      <c r="F21" s="168">
        <v>423600.55</v>
      </c>
      <c r="G21" s="75">
        <f t="shared" si="4"/>
        <v>982399.45</v>
      </c>
    </row>
    <row r="22" spans="1:7" x14ac:dyDescent="0.25">
      <c r="A22" s="85" t="s">
        <v>316</v>
      </c>
      <c r="B22" s="168">
        <v>5247216.3</v>
      </c>
      <c r="C22" s="168">
        <v>312507</v>
      </c>
      <c r="D22" s="167">
        <v>5559723.2999999998</v>
      </c>
      <c r="E22" s="168">
        <v>3211135.68</v>
      </c>
      <c r="F22" s="168">
        <v>3211135.68</v>
      </c>
      <c r="G22" s="75">
        <f t="shared" si="4"/>
        <v>2348587.6199999996</v>
      </c>
    </row>
    <row r="23" spans="1:7" x14ac:dyDescent="0.25">
      <c r="A23" s="85" t="s">
        <v>317</v>
      </c>
      <c r="B23" s="168">
        <v>609939.19999999995</v>
      </c>
      <c r="C23" s="168">
        <v>-98653.2</v>
      </c>
      <c r="D23" s="167">
        <v>511285.99999999994</v>
      </c>
      <c r="E23" s="168">
        <v>197910.19</v>
      </c>
      <c r="F23" s="168">
        <v>197910.19</v>
      </c>
      <c r="G23" s="75">
        <f t="shared" si="4"/>
        <v>313375.80999999994</v>
      </c>
    </row>
    <row r="24" spans="1:7" x14ac:dyDescent="0.25">
      <c r="A24" s="85" t="s">
        <v>318</v>
      </c>
      <c r="B24" s="168">
        <v>1707852.16</v>
      </c>
      <c r="C24" s="168">
        <v>-87000</v>
      </c>
      <c r="D24" s="167">
        <v>1620852.16</v>
      </c>
      <c r="E24" s="168">
        <v>1003204.09</v>
      </c>
      <c r="F24" s="168">
        <v>1003204.09</v>
      </c>
      <c r="G24" s="75">
        <f t="shared" si="4"/>
        <v>617648.06999999995</v>
      </c>
    </row>
    <row r="25" spans="1:7" x14ac:dyDescent="0.25">
      <c r="A25" s="85" t="s">
        <v>319</v>
      </c>
      <c r="B25" s="168">
        <v>622132</v>
      </c>
      <c r="C25" s="168">
        <v>141701</v>
      </c>
      <c r="D25" s="167">
        <v>763833</v>
      </c>
      <c r="E25" s="168">
        <v>530678.69999999995</v>
      </c>
      <c r="F25" s="168">
        <v>530678.69999999995</v>
      </c>
      <c r="G25" s="75">
        <f t="shared" si="4"/>
        <v>233154.30000000005</v>
      </c>
    </row>
    <row r="26" spans="1:7" x14ac:dyDescent="0.25">
      <c r="A26" s="85" t="s">
        <v>320</v>
      </c>
      <c r="B26" s="167">
        <v>0</v>
      </c>
      <c r="C26" s="167">
        <v>0</v>
      </c>
      <c r="D26" s="167">
        <v>0</v>
      </c>
      <c r="E26" s="167">
        <v>0</v>
      </c>
      <c r="F26" s="167">
        <v>0</v>
      </c>
      <c r="G26" s="75">
        <f t="shared" si="4"/>
        <v>0</v>
      </c>
    </row>
    <row r="27" spans="1:7" x14ac:dyDescent="0.25">
      <c r="A27" s="85" t="s">
        <v>321</v>
      </c>
      <c r="B27" s="168">
        <v>258887.76</v>
      </c>
      <c r="C27" s="168">
        <v>36000</v>
      </c>
      <c r="D27" s="167">
        <v>294887.76</v>
      </c>
      <c r="E27" s="168">
        <v>142370.45000000001</v>
      </c>
      <c r="F27" s="168">
        <v>142370.45000000001</v>
      </c>
      <c r="G27" s="75">
        <f t="shared" si="4"/>
        <v>152517.31</v>
      </c>
    </row>
    <row r="28" spans="1:7" x14ac:dyDescent="0.25">
      <c r="A28" s="84" t="s">
        <v>322</v>
      </c>
      <c r="B28" s="83">
        <f t="shared" ref="B28:G28" si="5">SUM(B29:B37)</f>
        <v>25650466.460000001</v>
      </c>
      <c r="C28" s="83">
        <f t="shared" si="5"/>
        <v>2212138.25</v>
      </c>
      <c r="D28" s="83">
        <f t="shared" si="5"/>
        <v>27862604.710000001</v>
      </c>
      <c r="E28" s="83">
        <f t="shared" si="5"/>
        <v>15416250.439999999</v>
      </c>
      <c r="F28" s="83">
        <f t="shared" si="5"/>
        <v>15398250.439999999</v>
      </c>
      <c r="G28" s="83">
        <f t="shared" si="5"/>
        <v>12446354.270000003</v>
      </c>
    </row>
    <row r="29" spans="1:7" x14ac:dyDescent="0.25">
      <c r="A29" s="85" t="s">
        <v>323</v>
      </c>
      <c r="B29" s="168">
        <v>12083196.99</v>
      </c>
      <c r="C29" s="168">
        <v>-275500</v>
      </c>
      <c r="D29" s="167">
        <v>11807696.99</v>
      </c>
      <c r="E29" s="168">
        <v>7680260.3899999997</v>
      </c>
      <c r="F29" s="168">
        <v>7680260.3899999997</v>
      </c>
      <c r="G29" s="75">
        <f>D29-E29</f>
        <v>4127436.6000000006</v>
      </c>
    </row>
    <row r="30" spans="1:7" x14ac:dyDescent="0.25">
      <c r="A30" s="85" t="s">
        <v>324</v>
      </c>
      <c r="B30" s="168">
        <v>952240</v>
      </c>
      <c r="C30" s="168">
        <v>-276708</v>
      </c>
      <c r="D30" s="167">
        <v>675532</v>
      </c>
      <c r="E30" s="168">
        <v>438126.84</v>
      </c>
      <c r="F30" s="168">
        <v>438126.84</v>
      </c>
      <c r="G30" s="75">
        <f t="shared" ref="G30:G37" si="6">D30-E30</f>
        <v>237405.15999999997</v>
      </c>
    </row>
    <row r="31" spans="1:7" x14ac:dyDescent="0.25">
      <c r="A31" s="85" t="s">
        <v>325</v>
      </c>
      <c r="B31" s="168">
        <v>3737037.74</v>
      </c>
      <c r="C31" s="168">
        <v>921156.65</v>
      </c>
      <c r="D31" s="167">
        <v>4658194.3900000006</v>
      </c>
      <c r="E31" s="168">
        <v>1253030.73</v>
      </c>
      <c r="F31" s="168">
        <v>1235030.73</v>
      </c>
      <c r="G31" s="75">
        <f t="shared" si="6"/>
        <v>3405163.6600000006</v>
      </c>
    </row>
    <row r="32" spans="1:7" x14ac:dyDescent="0.25">
      <c r="A32" s="85" t="s">
        <v>326</v>
      </c>
      <c r="B32" s="168">
        <v>515000</v>
      </c>
      <c r="C32" s="168">
        <v>0</v>
      </c>
      <c r="D32" s="167">
        <v>515000</v>
      </c>
      <c r="E32" s="168">
        <v>223598.11</v>
      </c>
      <c r="F32" s="168">
        <v>223598.11</v>
      </c>
      <c r="G32" s="75">
        <f t="shared" si="6"/>
        <v>291401.89</v>
      </c>
    </row>
    <row r="33" spans="1:7" ht="14.45" customHeight="1" x14ac:dyDescent="0.25">
      <c r="A33" s="85" t="s">
        <v>327</v>
      </c>
      <c r="B33" s="168">
        <v>3892535.14</v>
      </c>
      <c r="C33" s="168">
        <v>-5400</v>
      </c>
      <c r="D33" s="167">
        <v>3887135.14</v>
      </c>
      <c r="E33" s="168">
        <v>2757856.14</v>
      </c>
      <c r="F33" s="168">
        <v>2757856.14</v>
      </c>
      <c r="G33" s="75">
        <f t="shared" si="6"/>
        <v>1129279</v>
      </c>
    </row>
    <row r="34" spans="1:7" ht="14.45" customHeight="1" x14ac:dyDescent="0.25">
      <c r="A34" s="85" t="s">
        <v>328</v>
      </c>
      <c r="B34" s="168">
        <v>131424</v>
      </c>
      <c r="C34" s="168">
        <v>-5528</v>
      </c>
      <c r="D34" s="167">
        <v>125896</v>
      </c>
      <c r="E34" s="168">
        <v>43150.5</v>
      </c>
      <c r="F34" s="168">
        <v>43150.5</v>
      </c>
      <c r="G34" s="75">
        <f t="shared" si="6"/>
        <v>82745.5</v>
      </c>
    </row>
    <row r="35" spans="1:7" ht="14.45" customHeight="1" x14ac:dyDescent="0.25">
      <c r="A35" s="85" t="s">
        <v>329</v>
      </c>
      <c r="B35" s="168">
        <v>109408</v>
      </c>
      <c r="C35" s="168">
        <v>10000</v>
      </c>
      <c r="D35" s="167">
        <v>119408</v>
      </c>
      <c r="E35" s="168">
        <v>75170.509999999995</v>
      </c>
      <c r="F35" s="168">
        <v>75170.509999999995</v>
      </c>
      <c r="G35" s="75">
        <f t="shared" si="6"/>
        <v>44237.490000000005</v>
      </c>
    </row>
    <row r="36" spans="1:7" ht="14.45" customHeight="1" x14ac:dyDescent="0.25">
      <c r="A36" s="85" t="s">
        <v>330</v>
      </c>
      <c r="B36" s="168">
        <v>127078.39999999999</v>
      </c>
      <c r="C36" s="168">
        <v>87040</v>
      </c>
      <c r="D36" s="167">
        <v>214118.39999999999</v>
      </c>
      <c r="E36" s="168">
        <v>136101.82</v>
      </c>
      <c r="F36" s="168">
        <v>136101.82</v>
      </c>
      <c r="G36" s="75">
        <f t="shared" si="6"/>
        <v>78016.579999999987</v>
      </c>
    </row>
    <row r="37" spans="1:7" ht="14.45" customHeight="1" x14ac:dyDescent="0.25">
      <c r="A37" s="85" t="s">
        <v>331</v>
      </c>
      <c r="B37" s="168">
        <v>4102546.19</v>
      </c>
      <c r="C37" s="168">
        <v>1757077.6</v>
      </c>
      <c r="D37" s="167">
        <v>5859623.79</v>
      </c>
      <c r="E37" s="168">
        <v>2808955.4</v>
      </c>
      <c r="F37" s="168">
        <v>2808955.4</v>
      </c>
      <c r="G37" s="75">
        <f t="shared" si="6"/>
        <v>3050668.39</v>
      </c>
    </row>
    <row r="38" spans="1:7" x14ac:dyDescent="0.25">
      <c r="A38" s="84" t="s">
        <v>332</v>
      </c>
      <c r="B38" s="83">
        <f t="shared" ref="B38:G38" si="7">SUM(B39:B47)</f>
        <v>410208</v>
      </c>
      <c r="C38" s="83">
        <f t="shared" si="7"/>
        <v>0</v>
      </c>
      <c r="D38" s="83">
        <f t="shared" si="7"/>
        <v>410208</v>
      </c>
      <c r="E38" s="83">
        <f t="shared" si="7"/>
        <v>275700</v>
      </c>
      <c r="F38" s="83">
        <f t="shared" si="7"/>
        <v>275700</v>
      </c>
      <c r="G38" s="83">
        <f t="shared" si="7"/>
        <v>134508</v>
      </c>
    </row>
    <row r="39" spans="1:7" x14ac:dyDescent="0.25">
      <c r="A39" s="85" t="s">
        <v>333</v>
      </c>
      <c r="B39" s="168">
        <v>26208</v>
      </c>
      <c r="C39" s="75">
        <v>0</v>
      </c>
      <c r="D39" s="167">
        <v>26208</v>
      </c>
      <c r="E39" s="168">
        <v>20500</v>
      </c>
      <c r="F39" s="168">
        <v>20500</v>
      </c>
      <c r="G39" s="75">
        <f>D39-E39</f>
        <v>5708</v>
      </c>
    </row>
    <row r="40" spans="1:7" x14ac:dyDescent="0.25">
      <c r="A40" s="85" t="s">
        <v>334</v>
      </c>
      <c r="B40" s="167">
        <v>0</v>
      </c>
      <c r="C40" s="75">
        <v>0</v>
      </c>
      <c r="D40" s="167">
        <v>0</v>
      </c>
      <c r="E40" s="167">
        <v>0</v>
      </c>
      <c r="F40" s="167">
        <v>0</v>
      </c>
      <c r="G40" s="75">
        <f t="shared" ref="G40:G47" si="8">D40-E40</f>
        <v>0</v>
      </c>
    </row>
    <row r="41" spans="1:7" x14ac:dyDescent="0.25">
      <c r="A41" s="85" t="s">
        <v>335</v>
      </c>
      <c r="B41" s="167">
        <v>0</v>
      </c>
      <c r="C41" s="75">
        <v>0</v>
      </c>
      <c r="D41" s="167">
        <v>0</v>
      </c>
      <c r="E41" s="167">
        <v>0</v>
      </c>
      <c r="F41" s="167">
        <v>0</v>
      </c>
      <c r="G41" s="75">
        <f t="shared" si="8"/>
        <v>0</v>
      </c>
    </row>
    <row r="42" spans="1:7" x14ac:dyDescent="0.25">
      <c r="A42" s="85" t="s">
        <v>336</v>
      </c>
      <c r="B42" s="168">
        <v>384000</v>
      </c>
      <c r="C42" s="75">
        <v>0</v>
      </c>
      <c r="D42" s="167">
        <v>384000</v>
      </c>
      <c r="E42" s="168">
        <v>255200</v>
      </c>
      <c r="F42" s="168">
        <v>255200</v>
      </c>
      <c r="G42" s="75">
        <f t="shared" si="8"/>
        <v>128800</v>
      </c>
    </row>
    <row r="43" spans="1:7" x14ac:dyDescent="0.25">
      <c r="A43" s="85" t="s">
        <v>337</v>
      </c>
      <c r="B43" s="167">
        <v>0</v>
      </c>
      <c r="C43" s="75">
        <v>0</v>
      </c>
      <c r="D43" s="167">
        <v>0</v>
      </c>
      <c r="E43" s="167">
        <v>0</v>
      </c>
      <c r="F43" s="167">
        <v>0</v>
      </c>
      <c r="G43" s="75">
        <f t="shared" si="8"/>
        <v>0</v>
      </c>
    </row>
    <row r="44" spans="1:7" x14ac:dyDescent="0.25">
      <c r="A44" s="85" t="s">
        <v>338</v>
      </c>
      <c r="B44" s="167">
        <v>0</v>
      </c>
      <c r="C44" s="75">
        <v>0</v>
      </c>
      <c r="D44" s="167">
        <v>0</v>
      </c>
      <c r="E44" s="167">
        <v>0</v>
      </c>
      <c r="F44" s="167">
        <v>0</v>
      </c>
      <c r="G44" s="75">
        <f t="shared" si="8"/>
        <v>0</v>
      </c>
    </row>
    <row r="45" spans="1:7" x14ac:dyDescent="0.25">
      <c r="A45" s="85" t="s">
        <v>339</v>
      </c>
      <c r="B45" s="167">
        <v>0</v>
      </c>
      <c r="C45" s="75">
        <v>0</v>
      </c>
      <c r="D45" s="167">
        <v>0</v>
      </c>
      <c r="E45" s="167">
        <v>0</v>
      </c>
      <c r="F45" s="167">
        <v>0</v>
      </c>
      <c r="G45" s="75">
        <f t="shared" si="8"/>
        <v>0</v>
      </c>
    </row>
    <row r="46" spans="1:7" x14ac:dyDescent="0.25">
      <c r="A46" s="85" t="s">
        <v>340</v>
      </c>
      <c r="B46" s="167">
        <v>0</v>
      </c>
      <c r="C46" s="75">
        <v>0</v>
      </c>
      <c r="D46" s="167">
        <v>0</v>
      </c>
      <c r="E46" s="167">
        <v>0</v>
      </c>
      <c r="F46" s="167">
        <v>0</v>
      </c>
      <c r="G46" s="75">
        <f t="shared" si="8"/>
        <v>0</v>
      </c>
    </row>
    <row r="47" spans="1:7" x14ac:dyDescent="0.25">
      <c r="A47" s="85" t="s">
        <v>341</v>
      </c>
      <c r="B47" s="167">
        <v>0</v>
      </c>
      <c r="C47" s="75">
        <v>0</v>
      </c>
      <c r="D47" s="167">
        <v>0</v>
      </c>
      <c r="E47" s="167">
        <v>0</v>
      </c>
      <c r="F47" s="167">
        <v>0</v>
      </c>
      <c r="G47" s="75">
        <f t="shared" si="8"/>
        <v>0</v>
      </c>
    </row>
    <row r="48" spans="1:7" x14ac:dyDescent="0.25">
      <c r="A48" s="84" t="s">
        <v>342</v>
      </c>
      <c r="B48" s="83">
        <f t="shared" ref="B48:G48" si="9">SUM(B49:B57)</f>
        <v>2929539.64</v>
      </c>
      <c r="C48" s="83">
        <f t="shared" si="9"/>
        <v>286268.96999999997</v>
      </c>
      <c r="D48" s="83">
        <f t="shared" si="9"/>
        <v>3215808.61</v>
      </c>
      <c r="E48" s="83">
        <f t="shared" si="9"/>
        <v>1245658.92</v>
      </c>
      <c r="F48" s="83">
        <f t="shared" si="9"/>
        <v>1245658.92</v>
      </c>
      <c r="G48" s="83">
        <f t="shared" si="9"/>
        <v>1970149.69</v>
      </c>
    </row>
    <row r="49" spans="1:7" x14ac:dyDescent="0.25">
      <c r="A49" s="85" t="s">
        <v>343</v>
      </c>
      <c r="B49" s="168">
        <v>251395.64</v>
      </c>
      <c r="C49" s="168">
        <v>41000</v>
      </c>
      <c r="D49" s="167">
        <v>292395.64</v>
      </c>
      <c r="E49" s="168">
        <v>108297.42</v>
      </c>
      <c r="F49" s="168">
        <v>108297.42</v>
      </c>
      <c r="G49" s="75">
        <f>D49-E49</f>
        <v>184098.22000000003</v>
      </c>
    </row>
    <row r="50" spans="1:7" x14ac:dyDescent="0.25">
      <c r="A50" s="85" t="s">
        <v>344</v>
      </c>
      <c r="B50" s="168">
        <v>36400</v>
      </c>
      <c r="C50" s="168">
        <v>-22000</v>
      </c>
      <c r="D50" s="167">
        <v>14400</v>
      </c>
      <c r="E50" s="168">
        <v>7970</v>
      </c>
      <c r="F50" s="168">
        <v>7970</v>
      </c>
      <c r="G50" s="75">
        <f t="shared" ref="G50:G57" si="10">D50-E50</f>
        <v>6430</v>
      </c>
    </row>
    <row r="51" spans="1:7" x14ac:dyDescent="0.25">
      <c r="A51" s="85" t="s">
        <v>345</v>
      </c>
      <c r="B51" s="168">
        <v>250000</v>
      </c>
      <c r="C51" s="168">
        <v>0</v>
      </c>
      <c r="D51" s="167">
        <v>250000</v>
      </c>
      <c r="E51" s="168">
        <v>212301.43</v>
      </c>
      <c r="F51" s="168">
        <v>212301.43</v>
      </c>
      <c r="G51" s="75">
        <f t="shared" si="10"/>
        <v>37698.570000000007</v>
      </c>
    </row>
    <row r="52" spans="1:7" x14ac:dyDescent="0.25">
      <c r="A52" s="85" t="s">
        <v>346</v>
      </c>
      <c r="B52" s="167">
        <v>0</v>
      </c>
      <c r="C52" s="167">
        <v>0</v>
      </c>
      <c r="D52" s="167">
        <v>0</v>
      </c>
      <c r="E52" s="167">
        <v>0</v>
      </c>
      <c r="F52" s="167">
        <v>0</v>
      </c>
      <c r="G52" s="75">
        <f t="shared" si="10"/>
        <v>0</v>
      </c>
    </row>
    <row r="53" spans="1:7" x14ac:dyDescent="0.25">
      <c r="A53" s="85" t="s">
        <v>347</v>
      </c>
      <c r="B53" s="167">
        <v>0</v>
      </c>
      <c r="C53" s="167">
        <v>0</v>
      </c>
      <c r="D53" s="167">
        <v>0</v>
      </c>
      <c r="E53" s="167">
        <v>0</v>
      </c>
      <c r="F53" s="167">
        <v>0</v>
      </c>
      <c r="G53" s="75">
        <f t="shared" si="10"/>
        <v>0</v>
      </c>
    </row>
    <row r="54" spans="1:7" x14ac:dyDescent="0.25">
      <c r="A54" s="85" t="s">
        <v>348</v>
      </c>
      <c r="B54" s="168">
        <v>2301032</v>
      </c>
      <c r="C54" s="168">
        <v>320268.96999999997</v>
      </c>
      <c r="D54" s="167">
        <v>2621300.9699999997</v>
      </c>
      <c r="E54" s="168">
        <v>917090.07</v>
      </c>
      <c r="F54" s="168">
        <v>917090.07</v>
      </c>
      <c r="G54" s="75">
        <f t="shared" si="10"/>
        <v>1704210.9</v>
      </c>
    </row>
    <row r="55" spans="1:7" x14ac:dyDescent="0.25">
      <c r="A55" s="85" t="s">
        <v>349</v>
      </c>
      <c r="B55" s="167">
        <v>0</v>
      </c>
      <c r="C55" s="167">
        <v>0</v>
      </c>
      <c r="D55" s="167">
        <v>0</v>
      </c>
      <c r="E55" s="167">
        <v>0</v>
      </c>
      <c r="F55" s="167">
        <v>0</v>
      </c>
      <c r="G55" s="75">
        <f t="shared" si="10"/>
        <v>0</v>
      </c>
    </row>
    <row r="56" spans="1:7" x14ac:dyDescent="0.25">
      <c r="A56" s="85" t="s">
        <v>350</v>
      </c>
      <c r="B56" s="167">
        <v>0</v>
      </c>
      <c r="C56" s="167">
        <v>0</v>
      </c>
      <c r="D56" s="167">
        <v>0</v>
      </c>
      <c r="E56" s="167">
        <v>0</v>
      </c>
      <c r="F56" s="167">
        <v>0</v>
      </c>
      <c r="G56" s="75">
        <f t="shared" si="10"/>
        <v>0</v>
      </c>
    </row>
    <row r="57" spans="1:7" x14ac:dyDescent="0.25">
      <c r="A57" s="85" t="s">
        <v>351</v>
      </c>
      <c r="B57" s="168">
        <v>90712</v>
      </c>
      <c r="C57" s="168">
        <v>-53000</v>
      </c>
      <c r="D57" s="167">
        <v>37712</v>
      </c>
      <c r="E57" s="168">
        <v>0</v>
      </c>
      <c r="F57" s="168">
        <v>0</v>
      </c>
      <c r="G57" s="75">
        <f t="shared" si="10"/>
        <v>37712</v>
      </c>
    </row>
    <row r="58" spans="1:7" x14ac:dyDescent="0.25">
      <c r="A58" s="84" t="s">
        <v>352</v>
      </c>
      <c r="B58" s="83">
        <f t="shared" ref="B58:G58" si="11">SUM(B59:B61)</f>
        <v>4067595.63</v>
      </c>
      <c r="C58" s="83">
        <f t="shared" si="11"/>
        <v>31403775.379999999</v>
      </c>
      <c r="D58" s="83">
        <f t="shared" si="11"/>
        <v>35471371.010000005</v>
      </c>
      <c r="E58" s="83">
        <f t="shared" si="11"/>
        <v>602519.5</v>
      </c>
      <c r="F58" s="83">
        <f t="shared" si="11"/>
        <v>602519.5</v>
      </c>
      <c r="G58" s="83">
        <f t="shared" si="11"/>
        <v>34868851.510000005</v>
      </c>
    </row>
    <row r="59" spans="1:7" x14ac:dyDescent="0.25">
      <c r="A59" s="85" t="s">
        <v>353</v>
      </c>
      <c r="B59" s="168">
        <v>3967595.63</v>
      </c>
      <c r="C59" s="168">
        <v>31124806.5</v>
      </c>
      <c r="D59" s="167">
        <v>35092402.130000003</v>
      </c>
      <c r="E59" s="168">
        <v>602519.5</v>
      </c>
      <c r="F59" s="168">
        <v>602519.5</v>
      </c>
      <c r="G59" s="75">
        <f>D59-E59</f>
        <v>34489882.630000003</v>
      </c>
    </row>
    <row r="60" spans="1:7" x14ac:dyDescent="0.25">
      <c r="A60" s="85" t="s">
        <v>354</v>
      </c>
      <c r="B60" s="167">
        <v>0</v>
      </c>
      <c r="C60" s="167">
        <v>0</v>
      </c>
      <c r="D60" s="167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355</v>
      </c>
      <c r="B61" s="168">
        <v>100000</v>
      </c>
      <c r="C61" s="168">
        <v>278968.88</v>
      </c>
      <c r="D61" s="167">
        <v>378968.88</v>
      </c>
      <c r="E61" s="75">
        <v>0</v>
      </c>
      <c r="F61" s="75">
        <v>0</v>
      </c>
      <c r="G61" s="75">
        <f t="shared" si="12"/>
        <v>378968.88</v>
      </c>
    </row>
    <row r="62" spans="1:7" x14ac:dyDescent="0.25">
      <c r="A62" s="84" t="s">
        <v>356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332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342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352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378</v>
      </c>
      <c r="B159" s="90">
        <f t="shared" ref="B159:G159" si="37">B9+B84</f>
        <v>76375748.079999998</v>
      </c>
      <c r="C159" s="90">
        <f t="shared" si="37"/>
        <v>34668147.799999997</v>
      </c>
      <c r="D159" s="90">
        <f t="shared" si="37"/>
        <v>111043895.88</v>
      </c>
      <c r="E159" s="90">
        <f t="shared" si="37"/>
        <v>44608315.280000001</v>
      </c>
      <c r="F159" s="90">
        <f t="shared" si="37"/>
        <v>44590315.280000001</v>
      </c>
      <c r="G159" s="90">
        <f t="shared" si="37"/>
        <v>66435580.600000009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C39:C47 B38:F38 G49:G57 B48:F48 E60:G61 B58:F58 B63:G70 B62:F62 B71:F92 B94:F159 B93:C93 E93:F93 B16:G17 G11:G15 G39:G47 G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B13" zoomScale="75" zoomScaleNormal="75" workbookViewId="0">
      <selection activeCell="I15" sqref="I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3" t="s">
        <v>379</v>
      </c>
      <c r="B1" s="194"/>
      <c r="C1" s="194"/>
      <c r="D1" s="194"/>
      <c r="E1" s="194"/>
      <c r="F1" s="194"/>
      <c r="G1" s="195"/>
    </row>
    <row r="2" spans="1:7" ht="15" customHeight="1" x14ac:dyDescent="0.25">
      <c r="A2" s="110" t="str">
        <f>'Formato 1'!A2</f>
        <v>Sistema de Agua Potable y Alcantarillado Municipal de Valle de Santiago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8" t="s">
        <v>4</v>
      </c>
      <c r="B7" s="190" t="s">
        <v>298</v>
      </c>
      <c r="C7" s="190"/>
      <c r="D7" s="190"/>
      <c r="E7" s="190"/>
      <c r="F7" s="190"/>
      <c r="G7" s="192" t="s">
        <v>299</v>
      </c>
    </row>
    <row r="8" spans="1:7" ht="30" x14ac:dyDescent="0.25">
      <c r="A8" s="189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91"/>
    </row>
    <row r="9" spans="1:7" ht="15.75" customHeight="1" x14ac:dyDescent="0.25">
      <c r="A9" s="26" t="s">
        <v>381</v>
      </c>
      <c r="B9" s="30">
        <f>SUM(B10:B18)</f>
        <v>76375748.079999998</v>
      </c>
      <c r="C9" s="30">
        <f t="shared" ref="C9:G9" si="0">SUM(C10:C18)</f>
        <v>34668147.799999997</v>
      </c>
      <c r="D9" s="30">
        <f t="shared" si="0"/>
        <v>111043895.87999998</v>
      </c>
      <c r="E9" s="30">
        <f t="shared" si="0"/>
        <v>44608315.280000001</v>
      </c>
      <c r="F9" s="30">
        <f t="shared" si="0"/>
        <v>44590315.280000001</v>
      </c>
      <c r="G9" s="30">
        <f t="shared" si="0"/>
        <v>66435580.599999994</v>
      </c>
    </row>
    <row r="10" spans="1:7" x14ac:dyDescent="0.25">
      <c r="A10" s="63" t="s">
        <v>595</v>
      </c>
      <c r="B10" s="169">
        <v>3636552.95</v>
      </c>
      <c r="C10" s="169">
        <v>1874710.65</v>
      </c>
      <c r="D10" s="170">
        <v>5511263.5999999996</v>
      </c>
      <c r="E10" s="169">
        <v>2071932.17</v>
      </c>
      <c r="F10" s="169">
        <v>2053932.17</v>
      </c>
      <c r="G10" s="170">
        <v>3439331.4299999997</v>
      </c>
    </row>
    <row r="11" spans="1:7" x14ac:dyDescent="0.25">
      <c r="A11" s="63" t="s">
        <v>596</v>
      </c>
      <c r="B11" s="169">
        <v>888159.25</v>
      </c>
      <c r="C11" s="169">
        <v>116076.7</v>
      </c>
      <c r="D11" s="170">
        <v>1004235.95</v>
      </c>
      <c r="E11" s="169">
        <v>596491.82999999996</v>
      </c>
      <c r="F11" s="169">
        <v>596491.82999999996</v>
      </c>
      <c r="G11" s="170">
        <v>407744.12</v>
      </c>
    </row>
    <row r="12" spans="1:7" x14ac:dyDescent="0.25">
      <c r="A12" s="63" t="s">
        <v>597</v>
      </c>
      <c r="B12" s="169">
        <v>8809016.3399999999</v>
      </c>
      <c r="C12" s="169">
        <v>670166.74</v>
      </c>
      <c r="D12" s="170">
        <v>9479183.0800000001</v>
      </c>
      <c r="E12" s="169">
        <v>6118439.7800000003</v>
      </c>
      <c r="F12" s="169">
        <v>6118439.7800000003</v>
      </c>
      <c r="G12" s="170">
        <v>3360743.3</v>
      </c>
    </row>
    <row r="13" spans="1:7" x14ac:dyDescent="0.25">
      <c r="A13" s="63" t="s">
        <v>598</v>
      </c>
      <c r="B13" s="169">
        <v>12948103.369999999</v>
      </c>
      <c r="C13" s="169">
        <v>-59581.05</v>
      </c>
      <c r="D13" s="170">
        <v>12888522.319999998</v>
      </c>
      <c r="E13" s="169">
        <v>6588105.7999999998</v>
      </c>
      <c r="F13" s="169">
        <v>6588105.7999999998</v>
      </c>
      <c r="G13" s="170">
        <v>6300416.5199999986</v>
      </c>
    </row>
    <row r="14" spans="1:7" x14ac:dyDescent="0.25">
      <c r="A14" s="63" t="s">
        <v>599</v>
      </c>
      <c r="B14" s="169">
        <v>3749365.39</v>
      </c>
      <c r="C14" s="169">
        <v>165405.32</v>
      </c>
      <c r="D14" s="170">
        <v>3914770.71</v>
      </c>
      <c r="E14" s="169">
        <v>2284576.7599999998</v>
      </c>
      <c r="F14" s="169">
        <v>2284576.7599999998</v>
      </c>
      <c r="G14" s="170">
        <v>1630193.9500000002</v>
      </c>
    </row>
    <row r="15" spans="1:7" x14ac:dyDescent="0.25">
      <c r="A15" s="63" t="s">
        <v>600</v>
      </c>
      <c r="B15" s="169">
        <v>10066375.73</v>
      </c>
      <c r="C15" s="169">
        <v>17837139.149999999</v>
      </c>
      <c r="D15" s="170">
        <v>27903514.879999999</v>
      </c>
      <c r="E15" s="169">
        <v>5939056.2599999998</v>
      </c>
      <c r="F15" s="169">
        <v>5939056.2599999998</v>
      </c>
      <c r="G15" s="170">
        <v>21964458.619999997</v>
      </c>
    </row>
    <row r="16" spans="1:7" x14ac:dyDescent="0.25">
      <c r="A16" s="63" t="s">
        <v>601</v>
      </c>
      <c r="B16" s="169">
        <v>4323997.8099999996</v>
      </c>
      <c r="C16" s="169">
        <v>-403534.67</v>
      </c>
      <c r="D16" s="170">
        <v>3920463.1399999997</v>
      </c>
      <c r="E16" s="169">
        <v>2382820.5699999998</v>
      </c>
      <c r="F16" s="169">
        <v>2382820.5699999998</v>
      </c>
      <c r="G16" s="170">
        <v>1537642.5699999998</v>
      </c>
    </row>
    <row r="17" spans="1:7" x14ac:dyDescent="0.25">
      <c r="A17" s="63" t="s">
        <v>602</v>
      </c>
      <c r="B17" s="169">
        <v>22336171.789999999</v>
      </c>
      <c r="C17" s="169">
        <v>3982247.42</v>
      </c>
      <c r="D17" s="170">
        <v>26318419.210000001</v>
      </c>
      <c r="E17" s="169">
        <v>14959458.609999999</v>
      </c>
      <c r="F17" s="169">
        <v>14959458.609999999</v>
      </c>
      <c r="G17" s="170">
        <v>11358960.600000001</v>
      </c>
    </row>
    <row r="18" spans="1:7" x14ac:dyDescent="0.25">
      <c r="A18" s="63" t="s">
        <v>603</v>
      </c>
      <c r="B18" s="169">
        <v>9618005.4499999993</v>
      </c>
      <c r="C18" s="169">
        <v>10485517.539999999</v>
      </c>
      <c r="D18" s="170">
        <v>20103522.989999998</v>
      </c>
      <c r="E18" s="169">
        <v>3667433.5</v>
      </c>
      <c r="F18" s="169">
        <v>3667433.5</v>
      </c>
      <c r="G18" s="170">
        <v>16436089.489999998</v>
      </c>
    </row>
    <row r="19" spans="1:7" x14ac:dyDescent="0.25">
      <c r="A19" s="3" t="s">
        <v>390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378</v>
      </c>
      <c r="B29" s="4">
        <f>SUM(B19,B9)</f>
        <v>76375748.079999998</v>
      </c>
      <c r="C29" s="4">
        <f t="shared" ref="C29:G29" si="2">SUM(C19,C9)</f>
        <v>34668147.799999997</v>
      </c>
      <c r="D29" s="4">
        <f t="shared" si="2"/>
        <v>111043895.87999998</v>
      </c>
      <c r="E29" s="4">
        <f t="shared" si="2"/>
        <v>44608315.280000001</v>
      </c>
      <c r="F29" s="4">
        <f t="shared" si="2"/>
        <v>44590315.280000001</v>
      </c>
      <c r="G29" s="4">
        <f t="shared" si="2"/>
        <v>66435580.599999994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8:G29 B19:G19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B61" zoomScale="75" zoomScaleNormal="75" workbookViewId="0">
      <selection activeCell="J19" sqref="J1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6" t="s">
        <v>391</v>
      </c>
      <c r="B1" s="197"/>
      <c r="C1" s="197"/>
      <c r="D1" s="197"/>
      <c r="E1" s="197"/>
      <c r="F1" s="197"/>
      <c r="G1" s="197"/>
    </row>
    <row r="2" spans="1:7" x14ac:dyDescent="0.25">
      <c r="A2" s="110" t="str">
        <f>'Formato 1'!A2</f>
        <v>Sistema de Agua Potable y Alcantarillado Municipal de Valle de Santiago</v>
      </c>
      <c r="B2" s="111"/>
      <c r="C2" s="111"/>
      <c r="D2" s="111"/>
      <c r="E2" s="111"/>
      <c r="F2" s="111"/>
      <c r="G2" s="112"/>
    </row>
    <row r="3" spans="1:7" x14ac:dyDescent="0.25">
      <c r="A3" s="113" t="s">
        <v>392</v>
      </c>
      <c r="B3" s="114"/>
      <c r="C3" s="114"/>
      <c r="D3" s="114"/>
      <c r="E3" s="114"/>
      <c r="F3" s="114"/>
      <c r="G3" s="115"/>
    </row>
    <row r="4" spans="1:7" x14ac:dyDescent="0.25">
      <c r="A4" s="113" t="s">
        <v>393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8" t="s">
        <v>4</v>
      </c>
      <c r="B7" s="184" t="s">
        <v>298</v>
      </c>
      <c r="C7" s="185"/>
      <c r="D7" s="185"/>
      <c r="E7" s="185"/>
      <c r="F7" s="186"/>
      <c r="G7" s="192" t="s">
        <v>299</v>
      </c>
    </row>
    <row r="8" spans="1:7" ht="30" x14ac:dyDescent="0.25">
      <c r="A8" s="189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91"/>
    </row>
    <row r="9" spans="1:7" ht="16.5" customHeight="1" x14ac:dyDescent="0.25">
      <c r="A9" s="26" t="s">
        <v>395</v>
      </c>
      <c r="B9" s="30">
        <f>SUM(B10,B19,B27,B37)</f>
        <v>76375748.079999998</v>
      </c>
      <c r="C9" s="30">
        <f t="shared" ref="C9:G9" si="0">SUM(C10,C19,C27,C37)</f>
        <v>34668147.800000004</v>
      </c>
      <c r="D9" s="30">
        <f t="shared" si="0"/>
        <v>111043895.88000001</v>
      </c>
      <c r="E9" s="30">
        <f t="shared" si="0"/>
        <v>44608315.280000001</v>
      </c>
      <c r="F9" s="30">
        <f t="shared" si="0"/>
        <v>44590315.280000001</v>
      </c>
      <c r="G9" s="30">
        <f t="shared" si="0"/>
        <v>66435580.599999987</v>
      </c>
    </row>
    <row r="10" spans="1:7" ht="15" customHeight="1" x14ac:dyDescent="0.25">
      <c r="A10" s="58" t="s">
        <v>396</v>
      </c>
      <c r="B10" s="47">
        <f>SUM(B11:B18)</f>
        <v>888159.25</v>
      </c>
      <c r="C10" s="47">
        <f t="shared" ref="C10:G10" si="1">SUM(C11:C18)</f>
        <v>116076.7</v>
      </c>
      <c r="D10" s="47">
        <f t="shared" si="1"/>
        <v>1004235.95</v>
      </c>
      <c r="E10" s="47">
        <f t="shared" si="1"/>
        <v>596491.82999999996</v>
      </c>
      <c r="F10" s="47">
        <f t="shared" si="1"/>
        <v>596491.82999999996</v>
      </c>
      <c r="G10" s="47">
        <f t="shared" si="1"/>
        <v>407744.12</v>
      </c>
    </row>
    <row r="11" spans="1:7" x14ac:dyDescent="0.25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404</v>
      </c>
      <c r="B18" s="171">
        <v>888159.25</v>
      </c>
      <c r="C18" s="171">
        <v>116076.7</v>
      </c>
      <c r="D18" s="172">
        <v>1004235.95</v>
      </c>
      <c r="E18" s="171">
        <v>596491.82999999996</v>
      </c>
      <c r="F18" s="171">
        <v>596491.82999999996</v>
      </c>
      <c r="G18" s="172">
        <v>407744.12</v>
      </c>
    </row>
    <row r="19" spans="1:7" x14ac:dyDescent="0.25">
      <c r="A19" s="58" t="s">
        <v>405</v>
      </c>
      <c r="B19" s="47">
        <f>SUM(B20:B26)</f>
        <v>75487588.829999998</v>
      </c>
      <c r="C19" s="47">
        <f t="shared" ref="C19:G19" si="2">SUM(C20:C26)</f>
        <v>34552071.100000001</v>
      </c>
      <c r="D19" s="47">
        <f t="shared" si="2"/>
        <v>110039659.93000001</v>
      </c>
      <c r="E19" s="47">
        <f t="shared" si="2"/>
        <v>44011823.450000003</v>
      </c>
      <c r="F19" s="47">
        <f t="shared" si="2"/>
        <v>43993823.450000003</v>
      </c>
      <c r="G19" s="47">
        <f t="shared" si="2"/>
        <v>66027836.479999989</v>
      </c>
    </row>
    <row r="20" spans="1:7" x14ac:dyDescent="0.25">
      <c r="A20" s="77" t="s">
        <v>406</v>
      </c>
      <c r="B20" s="171">
        <v>45078053.840000004</v>
      </c>
      <c r="C20" s="171">
        <v>30807953.030000001</v>
      </c>
      <c r="D20" s="172">
        <v>75886006.870000005</v>
      </c>
      <c r="E20" s="171">
        <v>24384967.510000002</v>
      </c>
      <c r="F20" s="171">
        <v>24366967.510000002</v>
      </c>
      <c r="G20" s="172">
        <v>51501039.359999999</v>
      </c>
    </row>
    <row r="21" spans="1:7" x14ac:dyDescent="0.25">
      <c r="A21" s="77" t="s">
        <v>407</v>
      </c>
      <c r="B21" s="171">
        <v>30409534.989999998</v>
      </c>
      <c r="C21" s="171">
        <v>3744118.07</v>
      </c>
      <c r="D21" s="172">
        <v>34153653.059999995</v>
      </c>
      <c r="E21" s="171">
        <v>19626855.940000001</v>
      </c>
      <c r="F21" s="171">
        <v>19626855.940000001</v>
      </c>
      <c r="G21" s="172">
        <v>14526797.119999994</v>
      </c>
    </row>
    <row r="22" spans="1:7" x14ac:dyDescent="0.25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378</v>
      </c>
      <c r="B77" s="4">
        <f>B43+B9</f>
        <v>76375748.079999998</v>
      </c>
      <c r="C77" s="4">
        <f t="shared" ref="C77:G77" si="10">C43+C9</f>
        <v>34668147.800000004</v>
      </c>
      <c r="D77" s="4">
        <f t="shared" si="10"/>
        <v>111043895.88000001</v>
      </c>
      <c r="E77" s="4">
        <f t="shared" si="10"/>
        <v>44608315.280000001</v>
      </c>
      <c r="F77" s="4">
        <f t="shared" si="10"/>
        <v>44590315.280000001</v>
      </c>
      <c r="G77" s="4">
        <f t="shared" si="10"/>
        <v>66435580.599999987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7 B19:G19 B2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B1" zoomScale="75" zoomScaleNormal="75" workbookViewId="0">
      <selection activeCell="F10" sqref="F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3" t="s">
        <v>429</v>
      </c>
      <c r="B1" s="176"/>
      <c r="C1" s="176"/>
      <c r="D1" s="176"/>
      <c r="E1" s="176"/>
      <c r="F1" s="176"/>
      <c r="G1" s="177"/>
    </row>
    <row r="2" spans="1:7" x14ac:dyDescent="0.25">
      <c r="A2" s="110" t="str">
        <f>'Formato 1'!A2</f>
        <v>Sistema de Agua Potable y Alcantarillado Municipal de Valle de Santiago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8" t="s">
        <v>4</v>
      </c>
      <c r="B7" s="191" t="s">
        <v>298</v>
      </c>
      <c r="C7" s="191"/>
      <c r="D7" s="191"/>
      <c r="E7" s="191"/>
      <c r="F7" s="191"/>
      <c r="G7" s="191" t="s">
        <v>299</v>
      </c>
    </row>
    <row r="8" spans="1:7" ht="30" x14ac:dyDescent="0.25">
      <c r="A8" s="189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98"/>
    </row>
    <row r="9" spans="1:7" ht="15.75" customHeight="1" x14ac:dyDescent="0.25">
      <c r="A9" s="26" t="s">
        <v>431</v>
      </c>
      <c r="B9" s="119">
        <f>SUM(B10,B11,B12,B15,B16,B19)</f>
        <v>32869602.859999999</v>
      </c>
      <c r="C9" s="119">
        <f t="shared" ref="C9:G9" si="0">SUM(C10,C11,C12,C15,C16,C19)</f>
        <v>336922.4</v>
      </c>
      <c r="D9" s="119">
        <f t="shared" si="0"/>
        <v>33206525.259999998</v>
      </c>
      <c r="E9" s="119">
        <f t="shared" si="0"/>
        <v>21128739.789999999</v>
      </c>
      <c r="F9" s="119">
        <f t="shared" si="0"/>
        <v>21128739.789999999</v>
      </c>
      <c r="G9" s="119">
        <f t="shared" si="0"/>
        <v>12077785.469999999</v>
      </c>
    </row>
    <row r="10" spans="1:7" x14ac:dyDescent="0.25">
      <c r="A10" s="58" t="s">
        <v>432</v>
      </c>
      <c r="B10" s="173">
        <v>32869602.859999999</v>
      </c>
      <c r="C10" s="173">
        <v>336922.4</v>
      </c>
      <c r="D10" s="174">
        <v>33206525.259999998</v>
      </c>
      <c r="E10" s="173">
        <v>21128739.789999999</v>
      </c>
      <c r="F10" s="173">
        <v>21128739.789999999</v>
      </c>
      <c r="G10" s="76">
        <f>D10-E10</f>
        <v>12077785.469999999</v>
      </c>
    </row>
    <row r="11" spans="1:7" ht="15.75" customHeight="1" x14ac:dyDescent="0.25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443</v>
      </c>
      <c r="B33" s="119">
        <f>B21+B9</f>
        <v>32869602.859999999</v>
      </c>
      <c r="C33" s="119">
        <f t="shared" ref="C33:G33" si="8">C21+C9</f>
        <v>336922.4</v>
      </c>
      <c r="D33" s="119">
        <f t="shared" si="8"/>
        <v>33206525.259999998</v>
      </c>
      <c r="E33" s="119">
        <f t="shared" si="8"/>
        <v>21128739.789999999</v>
      </c>
      <c r="F33" s="119">
        <f t="shared" si="8"/>
        <v>21128739.789999999</v>
      </c>
      <c r="G33" s="119">
        <f t="shared" si="8"/>
        <v>12077785.469999999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CONTABILIDAD</cp:lastModifiedBy>
  <cp:revision/>
  <dcterms:created xsi:type="dcterms:W3CDTF">2023-03-16T22:14:51Z</dcterms:created>
  <dcterms:modified xsi:type="dcterms:W3CDTF">2025-10-16T19:50:59Z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