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0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A4" i="4" l="1"/>
  <c r="A4" i="5" s="1"/>
  <c r="F20" i="3" l="1"/>
  <c r="B6" i="3" l="1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146" i="7"/>
  <c r="G139" i="7"/>
  <c r="G140" i="7"/>
  <c r="G141" i="7"/>
  <c r="G142" i="7"/>
  <c r="G143" i="7"/>
  <c r="G144" i="7"/>
  <c r="G145" i="7"/>
  <c r="G138" i="7"/>
  <c r="G136" i="7"/>
  <c r="G71" i="7"/>
  <c r="G64" i="7"/>
  <c r="G65" i="7"/>
  <c r="G66" i="7"/>
  <c r="G67" i="7"/>
  <c r="G68" i="7"/>
  <c r="G69" i="7"/>
  <c r="G70" i="7"/>
  <c r="G63" i="7"/>
  <c r="G62" i="7" s="1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F75" i="6"/>
  <c r="F67" i="6"/>
  <c r="F45" i="6"/>
  <c r="F65" i="6" s="1"/>
  <c r="F41" i="6"/>
  <c r="E75" i="6"/>
  <c r="E67" i="6"/>
  <c r="E45" i="6"/>
  <c r="E65" i="6" s="1"/>
  <c r="D75" i="6"/>
  <c r="D67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65" i="6"/>
  <c r="C45" i="6"/>
  <c r="C41" i="6"/>
  <c r="B75" i="6"/>
  <c r="B67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E84" i="7"/>
  <c r="F8" i="3"/>
  <c r="E79" i="2"/>
  <c r="F47" i="2"/>
  <c r="F59" i="2" s="1"/>
  <c r="F81" i="2" s="1"/>
  <c r="E47" i="2"/>
  <c r="E59" i="2" s="1"/>
  <c r="K20" i="4"/>
  <c r="E20" i="4"/>
  <c r="I20" i="4"/>
  <c r="C43" i="9"/>
  <c r="B43" i="9"/>
  <c r="D9" i="9"/>
  <c r="E9" i="9"/>
  <c r="G9" i="9"/>
  <c r="B9" i="9"/>
  <c r="D43" i="9"/>
  <c r="D77" i="9" s="1"/>
  <c r="E43" i="9"/>
  <c r="G43" i="9"/>
  <c r="G123" i="7"/>
  <c r="B84" i="7"/>
  <c r="C84" i="7"/>
  <c r="C159" i="7" s="1"/>
  <c r="G18" i="7"/>
  <c r="G38" i="7"/>
  <c r="G75" i="7"/>
  <c r="G93" i="7"/>
  <c r="G133" i="7"/>
  <c r="G150" i="7"/>
  <c r="B9" i="7"/>
  <c r="D84" i="7"/>
  <c r="D159" i="7" s="1"/>
  <c r="E9" i="7"/>
  <c r="F84" i="7"/>
  <c r="G58" i="7"/>
  <c r="G113" i="7"/>
  <c r="G137" i="7"/>
  <c r="B41" i="6"/>
  <c r="B65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41" i="6"/>
  <c r="E77" i="9" l="1"/>
  <c r="G77" i="9"/>
  <c r="C77" i="9"/>
  <c r="E159" i="7"/>
  <c r="F159" i="7"/>
  <c r="B159" i="7"/>
  <c r="G9" i="7"/>
  <c r="B70" i="6"/>
  <c r="E81" i="2"/>
  <c r="B77" i="9"/>
  <c r="F77" i="9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<sst xmlns="http://schemas.openxmlformats.org/spreadsheetml/2006/main" count="1072" uniqueCount="639">
  <si>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</si>
  <si>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</si>
  <si>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</si>
  <si>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</si>
  <si>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</si>
  <si>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</si>
  <si>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</si>
  <si>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</si>
  <si>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</si>
  <si>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</si>
  <si>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</si>
  <si>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</si>
  <si>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</si>
  <si>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</si>
  <si>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</si>
  <si>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</si>
  <si>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</si>
  <si>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</si>
  <si>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</si>
  <si>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</si>
  <si>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</si>
  <si>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</si>
  <si>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</si>
  <si>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</si>
  <si>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</si>
  <si>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</si>
  <si>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</si>
  <si>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</si>
  <si>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</si>
  <si>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</si>
  <si>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</si>
  <si>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</si>
  <si>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</si>
  <si>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</si>
  <si>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</si>
  <si>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</si>
  <si>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</si>
  <si>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</si>
  <si>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</si>
  <si>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</si>
  <si>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</si>
  <si>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</si>
  <si>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</si>
  <si>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</si>
  <si>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</si>
  <si>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</si>
  <si>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</si>
  <si>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</si>
  <si>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</si>
  <si>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</si>
  <si>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</si>
  <si>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</si>
  <si>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</si>
  <si>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</si>
  <si>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</si>
  <si>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</si>
  <si>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</si>
  <si>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</si>
  <si>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</si>
  <si>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</si>
  <si>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</si>
  <si>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</si>
  <si>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</si>
  <si>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</si>
  <si>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</si>
  <si>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</si>
  <si>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</si>
  <si>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</si>
  <si>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</si>
  <si>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</si>
  <si>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</si>
  <si>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</si>
  <si>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</si>
  <si>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</si>
  <si>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</si>
  <si>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</si>
  <si>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</si>
  <si>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</si>
  <si>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</si>
  <si>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</si>
  <si>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</si>
  <si>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</si>
  <si>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</si>
  <si>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</si>
  <si>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</si>
  <si>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</si>
  <si>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</si>
  <si>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</si>
  <si>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</si>
  <si>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</si>
  <si>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</si>
  <si>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</si>
  <si>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</si>
  <si>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</si>
  <si>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</si>
  <si>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</si>
  <si>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</si>
  <si>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</si>
  <si>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</si>
  <si>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</si>
  <si>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</si>
  <si>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</si>
  <si>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</si>
  <si>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</si>
  <si>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</si>
  <si>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</si>
  <si>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</si>
  <si>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</si>
  <si>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</si>
  <si>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</si>
  <si>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</si>
  <si>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</si>
  <si>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</si>
  <si>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</si>
  <si>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</si>
  <si>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</si>
  <si>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</si>
  <si>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</si>
  <si>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</si>
  <si>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</si>
  <si>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</si>
  <si>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</si>
  <si>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</si>
  <si>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</si>
  <si>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</si>
  <si>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</si>
  <si>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</si>
  <si>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</si>
  <si>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</si>
  <si>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</si>
  <si>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</si>
  <si>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</si>
  <si>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</si>
  <si>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</si>
  <si>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</si>
  <si>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</si>
  <si>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</si>
  <si>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</si>
  <si>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</si>
  <si>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</si>
  <si>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</si>
  <si>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</si>
  <si>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</si>
  <si>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</si>
  <si>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</si>
  <si>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</si>
  <si>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</si>
  <si>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</si>
  <si>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</si>
  <si>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</si>
  <si>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</si>
  <si>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</si>
  <si>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</si>
  <si>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</si>
  <si>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</si>
  <si>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</si>
  <si>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</si>
  <si>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</si>
  <si>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</si>
  <si>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</si>
  <si>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</si>
  <si>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</si>
  <si>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</si>
  <si>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</si>
  <si>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</si>
  <si>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</si>
  <si>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</si>
  <si>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</si>
  <si>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</si>
  <si>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</si>
  <si>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</si>
  <si>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</si>
  <si>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</si>
  <si>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</si>
  <si>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</si>
  <si>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</si>
  <si>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</si>
  <si>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</si>
  <si>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</si>
  <si>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</si>
  <si>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</si>
  <si>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</si>
  <si>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</si>
  <si>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</si>
  <si>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</si>
  <si>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</si>
  <si>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</si>
  <si>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</si>
  <si>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</si>
  <si>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</si>
  <si>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</si>
  <si>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</si>
  <si>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</si>
  <si>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</si>
  <si>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</si>
  <si>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</si>
  <si>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</si>
  <si>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</si>
  <si>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</si>
  <si>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</si>
  <si>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</si>
  <si>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</si>
  <si>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</si>
  <si>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</si>
  <si>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</si>
  <si>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</si>
  <si>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</si>
  <si>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</si>
  <si>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</si>
  <si>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</si>
  <si>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</si>
  <si>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</si>
  <si>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</si>
  <si>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</si>
  <si>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</si>
  <si>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</si>
  <si>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</si>
  <si>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</si>
  <si>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</si>
  <si>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</si>
  <si>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</si>
  <si>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</si>
  <si>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</si>
  <si>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</si>
  <si>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</si>
  <si>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</si>
  <si>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</si>
  <si>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</si>
  <si>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</si>
  <si>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</si>
  <si>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</si>
  <si>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</si>
  <si>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</si>
  <si>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</si>
  <si>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</si>
  <si>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</si>
  <si>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</si>
  <si>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</si>
  <si>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</si>
  <si>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</si>
  <si>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</si>
  <si>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</si>
  <si>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</si>
  <si>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</si>
  <si>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</si>
  <si>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</si>
  <si>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</si>
  <si>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</si>
  <si>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</si>
  <si>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</si>
  <si>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</si>
  <si>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</si>
  <si>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</si>
  <si>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</si>
  <si>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</si>
  <si>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</si>
  <si>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</si>
  <si>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</si>
  <si>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</si>
  <si>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</si>
  <si>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</si>
  <si>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</si>
  <si>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</si>
  <si>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</si>
  <si>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</si>
  <si>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</si>
  <si>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</si>
  <si>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</si>
  <si>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</si>
  <si>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</si>
  <si>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</si>
  <si>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</si>
  <si>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</si>
  <si>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</si>
  <si>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</si>
  <si>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</si>
  <si>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</si>
  <si>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</si>
  <si>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</si>
  <si>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</si>
  <si>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</si>
  <si>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</si>
  <si>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</si>
  <si>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</si>
  <si>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</si>
  <si>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</si>
  <si>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</si>
  <si>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</si>
  <si>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</si>
  <si>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</si>
  <si>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</si>
  <si>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</si>
  <si>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</si>
  <si>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</si>
  <si>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</si>
  <si>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</si>
  <si>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</si>
  <si>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</si>
  <si>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</si>
  <si>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</si>
  <si>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</si>
  <si>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</si>
  <si>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</si>
  <si>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</si>
  <si>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</si>
  <si>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</si>
  <si>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</si>
  <si>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</si>
  <si>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</si>
  <si>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</si>
  <si>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</si>
  <si>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</si>
  <si>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</si>
  <si>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</si>
  <si>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</si>
  <si>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</si>
  <si>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</si>
  <si>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</si>
  <si>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</si>
  <si>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</si>
  <si>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</si>
  <si>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</si>
  <si>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</si>
  <si>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</si>
  <si>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</si>
  <si>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</si>
  <si>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</si>
  <si>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</si>
  <si>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</si>
  <si>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</si>
  <si>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</si>
  <si>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</si>
  <si>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</si>
  <si>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</si>
  <si>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</si>
  <si>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</si>
  <si>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</si>
  <si>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</si>
  <si>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</si>
  <si>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</si>
  <si>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</si>
  <si>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</si>
  <si>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</si>
  <si>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</si>
  <si>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</si>
  <si>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</si>
  <si>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</si>
  <si>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</si>
  <si>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</si>
  <si>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</si>
  <si>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</si>
  <si>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</si>
  <si>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</si>
  <si>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</si>
  <si>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</si>
  <si>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</si>
  <si>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</si>
  <si>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</si>
  <si>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</si>
  <si>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</si>
  <si>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</si>
  <si>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</si>
  <si>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</si>
  <si>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</si>
  <si>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</si>
  <si>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</si>
  <si>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</si>
  <si>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</si>
  <si>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</si>
  <si>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</si>
  <si>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</si>
  <si>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</si>
  <si>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</si>
  <si>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</si>
  <si>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</si>
  <si>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</si>
  <si>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</si>
  <si>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</si>
  <si>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</si>
  <si>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</si>
  <si>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</si>
  <si>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</si>
  <si>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</si>
  <si>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</si>
  <si>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</si>
  <si>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</si>
  <si>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</si>
  <si>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</si>
  <si>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</si>
  <si>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</si>
  <si>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</si>
  <si>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</si>
  <si>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</si>
  <si>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</si>
  <si>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</si>
  <si>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</si>
  <si>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</si>
  <si>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</si>
  <si>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</si>
  <si>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</si>
  <si>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</si>
  <si>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</si>
  <si>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</si>
  <si>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</si>
  <si>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</si>
  <si>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</si>
  <si>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</si>
  <si>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</si>
  <si>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</si>
  <si>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</si>
  <si>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</si>
  <si>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</si>
  <si>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</si>
  <si>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</si>
  <si>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</si>
  <si>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</si>
  <si>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</si>
  <si>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</si>
  <si>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</si>
  <si>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</si>
  <si>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</si>
  <si>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</si>
  <si>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</si>
  <si>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</si>
  <si>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</si>
  <si>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</si>
  <si>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</si>
  <si>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</si>
  <si>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</si>
  <si>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</si>
  <si>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</si>
  <si>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</si>
  <si>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</si>
  <si>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</si>
  <si>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</si>
  <si>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</si>
  <si>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</si>
  <si>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</si>
  <si>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</si>
  <si>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</si>
  <si>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</si>
  <si>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</si>
  <si>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</si>
  <si>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</si>
  <si>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</si>
  <si>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</si>
  <si>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</si>
  <si>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</si>
  <si>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</si>
  <si>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</si>
  <si>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</si>
  <si>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</si>
  <si>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</si>
  <si>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</si>
  <si>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</si>
  <si>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</si>
  <si>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</si>
  <si>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</si>
  <si>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</si>
  <si>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</si>
  <si>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</si>
  <si>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</si>
  <si>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</si>
  <si>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</si>
  <si>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</si>
  <si>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</si>
  <si>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</si>
  <si>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</si>
  <si>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</si>
  <si>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</si>
  <si>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</si>
  <si>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</si>
  <si>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</si>
  <si>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</si>
  <si>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</si>
  <si>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</si>
  <si>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</si>
  <si>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</si>
  <si>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</si>
  <si>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</si>
  <si>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</si>
  <si>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</si>
  <si>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</si>
  <si>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</si>
  <si>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</si>
  <si>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</si>
  <si>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</si>
  <si>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</si>
  <si>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</si>
  <si>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</si>
  <si>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</si>
  <si>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</si>
  <si>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</si>
  <si>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</si>
  <si>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</si>
  <si>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</si>
  <si>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</si>
  <si>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</si>
  <si>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</si>
  <si>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</si>
  <si>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</si>
  <si>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</si>
  <si>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</si>
  <si>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</si>
  <si>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</si>
  <si>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</si>
  <si>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</si>
  <si>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</si>
  <si>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</si>
  <si>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</si>
  <si>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</si>
  <si>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</si>
  <si>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</si>
  <si>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</si>
  <si>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</si>
  <si>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</si>
  <si>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</si>
  <si>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</si>
  <si>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</si>
  <si>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</si>
  <si>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</si>
  <si>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</si>
  <si>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</si>
  <si>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</si>
  <si>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</si>
  <si>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</si>
  <si>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</si>
  <si>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</si>
  <si>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</si>
  <si>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</si>
  <si>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</si>
  <si>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</si>
  <si>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</si>
  <si>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</si>
  <si>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</si>
  <si>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</si>
  <si>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</si>
  <si>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</si>
  <si>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</si>
  <si>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</si>
  <si>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</si>
  <si>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</si>
  <si>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</si>
  <si>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</si>
  <si>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</si>
  <si>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</si>
  <si>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</si>
  <si>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</si>
  <si>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</si>
  <si>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</si>
  <si>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</si>
  <si>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</si>
  <si>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</si>
  <si>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</si>
  <si>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</si>
  <si>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</si>
  <si>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</si>
  <si>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</si>
  <si>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</si>
  <si>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</si>
  <si>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</si>
  <si>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</si>
  <si>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</si>
  <si>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</si>
  <si>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</si>
  <si>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</si>
  <si>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</si>
  <si>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</si>
  <si>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</si>
  <si>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</si>
  <si>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</si>
  <si>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</si>
  <si>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</si>
  <si>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</si>
  <si>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</si>
  <si>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</si>
  <si>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</si>
  <si>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</si>
  <si>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</si>
  <si>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</si>
  <si>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</si>
  <si>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</si>
  <si>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Municipio de Valle de Santiago, Gto.</t>
  </si>
  <si>
    <t>al 31 de Diciembre de 2024 y al 30 de Septiembre de 2025</t>
  </si>
  <si>
    <t>del 01 de Enero al 30 de Septiembre de 2025</t>
  </si>
  <si>
    <t>31111M420010100 PRESIDENTE</t>
  </si>
  <si>
    <t>31111M420010200 SINDICO</t>
  </si>
  <si>
    <t>31111M420010300 REGIDORES</t>
  </si>
  <si>
    <t>31111M420020100 SECRETARIA DEL AYUNTAMIENTO</t>
  </si>
  <si>
    <t>31111M420020200 DIRECCION DE FISCALIZACION</t>
  </si>
  <si>
    <t>31111M420020300 DIRECCION JURIDICA</t>
  </si>
  <si>
    <t>31111M420020400 JUZGADO ADMINISTRATIVO</t>
  </si>
  <si>
    <t>31111M420020500 ARCHIVO MUNICIPAL</t>
  </si>
  <si>
    <t>31111M420020600 PROCURADURIA AUXILIAR</t>
  </si>
  <si>
    <t>31111M420020800 JUZGADO CIVICO</t>
  </si>
  <si>
    <t>31111M420030100 TESORERIA MUNICIPAL</t>
  </si>
  <si>
    <t>31111M420030200 CATASTRO Y PREDIAL</t>
  </si>
  <si>
    <t>31111M420040100 CONTRALORIA</t>
  </si>
  <si>
    <t>31111M420050100 DIRECCION DE OBRAS PUBLICAS</t>
  </si>
  <si>
    <t>31111M420060100 DIRECCION DE SERVICIOS PUBLICOS MUNICIPA</t>
  </si>
  <si>
    <t>31111M420060200 DEPARTAMENTO DE ALUMBRADO PUBLICO</t>
  </si>
  <si>
    <t>31111M420060300 DEPARTAMENTO DE LIMPIA</t>
  </si>
  <si>
    <t>31111M420060400 DEPARTAMENTO DE PARQUES Y JARDINES</t>
  </si>
  <si>
    <t>31111M420060500 DEPARTAMENTO DE RASTRO</t>
  </si>
  <si>
    <t>31111M420060600 DEPARTAMENTO DE MERCADO</t>
  </si>
  <si>
    <t>31111M420060700 DEPARTAMENTO DE PANTEONES</t>
  </si>
  <si>
    <t>31111M420070100 DIRECCION DEL BIENESTAR</t>
  </si>
  <si>
    <t>31111M420070200 DESARROLLO AGROPECUARIO</t>
  </si>
  <si>
    <t>31111M420070300 DIRECCION DE SALUD</t>
  </si>
  <si>
    <t>31111M420070400 GESTION EDUCATIVA</t>
  </si>
  <si>
    <t>31111M420080100 COMISARIA DE SEGURIDAD PUBLICA</t>
  </si>
  <si>
    <t>31111M420080200 COORDINACION DE TRANSITO</t>
  </si>
  <si>
    <t>31111M420080300 COORDINACION DE PROTECCION CIVIL</t>
  </si>
  <si>
    <t>31111M420090100 DIRECCION DE MEDIO AMBIENTE</t>
  </si>
  <si>
    <t>31111M420100100 DERECHOS HUMANOS</t>
  </si>
  <si>
    <t>31111M420110100 DIRECCION DE DESARROLLO INSTITUCIONAL</t>
  </si>
  <si>
    <t>31111M420110200 SUBDIRECCION DE RECURSOS HUMANOS</t>
  </si>
  <si>
    <t>31111M420110300 DIRECCION DE ADQUISICIONES</t>
  </si>
  <si>
    <t>31111M420110400 DEPARTAMENTO DE INFORMATICA</t>
  </si>
  <si>
    <t>31111M420120100 UNIDAD DE TRANSPARENCIA</t>
  </si>
  <si>
    <t>31111M420130100 SECRETARIA PARTICULAR</t>
  </si>
  <si>
    <t>31111M420130200 DIRECCION DE COMUNICACION SOCIAL</t>
  </si>
  <si>
    <t>31111M420140100 DIRECCION DE DESARROLLO URBANO</t>
  </si>
  <si>
    <t>31111M420150100 DESARROLLO ECONOMICO</t>
  </si>
  <si>
    <t>31111M420160100 SUBDIRECCION DE TURISMO</t>
  </si>
  <si>
    <t>31111M420170100 DIRECCION DE EDUCACION</t>
  </si>
  <si>
    <t>31111M420180100 COMISION MUNICIPAL DEL DEPORTE</t>
  </si>
  <si>
    <t>31111M420180200 UNIDAD DEPORTIVA</t>
  </si>
  <si>
    <t>31111M420180300 GIMNASIO</t>
  </si>
  <si>
    <t>31111M420190100 CASA DE LA MUJER</t>
  </si>
  <si>
    <t>31111M420200100 INSTITUTO MUNICIPAL DE LA JUVENTUD</t>
  </si>
  <si>
    <t>31111M420210100 INSTITUTO MUNICIPAL DE PLANEACION</t>
  </si>
  <si>
    <t>31111M420220100 MATERIALES Y EQUIPO PESADO</t>
  </si>
  <si>
    <t>31111M420900100 DESARROLLO INTEGRAL DE LA FAMILIA</t>
  </si>
  <si>
    <t>31111M420900200 CASA DE LA CULTURA MUNICIPAL</t>
  </si>
  <si>
    <t>31111M420900300 SISTEMA DE AGUA POTABLE Y ALCANTARILLADO</t>
  </si>
  <si>
    <t>31111M420080400 COORDINACION DE MOVILIDAD Y TRANSPORTE</t>
  </si>
  <si>
    <t>31111M420080500 CARCEL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</si>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</sst>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</cellStyleXfs>
  <cellXfs count="2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2" borderId="16" xfId="5" applyNumberFormat="1" applyFont="1" applyFill="1" applyBorder="1" applyAlignment="1">
      <alignment horizontal="right"/>
    </xf>
    <xf numFmtId="3" fontId="0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" fillId="0" borderId="14" xfId="0" applyNumberFormat="1" applyFont="1" applyFill="1" applyBorder="1" applyAlignment="1" applyProtection="1">
      <alignment horizontal="right" vertical="top"/>
      <protection locked="0"/>
    </xf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0" fillId="0" borderId="8" xfId="0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0" borderId="0" xfId="0" applyFill="1"/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6" t="s">
        <v>0</v>
      </c>
      <c r="B1" s="257"/>
      <c r="C1" s="257"/>
      <c r="D1" s="257"/>
      <c r="E1" s="257"/>
      <c r="F1" s="258"/>
    </row>
    <row r="2" spans="1:6" ht="15" customHeight="1" x14ac:dyDescent="0.25">
      <c r="A2" s="259" t="s">
        <v>582</v>
      </c>
      <c r="B2" s="260"/>
      <c r="C2" s="260"/>
      <c r="D2" s="260"/>
      <c r="E2" s="260"/>
      <c r="F2" s="261"/>
    </row>
    <row r="3" spans="1:6" ht="15" customHeight="1" x14ac:dyDescent="0.25">
      <c r="A3" s="262" t="s">
        <v>1</v>
      </c>
      <c r="B3" s="263"/>
      <c r="C3" s="263"/>
      <c r="D3" s="263"/>
      <c r="E3" s="263"/>
      <c r="F3" s="264"/>
    </row>
    <row r="4" spans="1:6" ht="12.95" customHeight="1" x14ac:dyDescent="0.25">
      <c r="A4" s="262" t="s">
        <v>583</v>
      </c>
      <c r="B4" s="263"/>
      <c r="C4" s="263"/>
      <c r="D4" s="263"/>
      <c r="E4" s="263"/>
      <c r="F4" s="264"/>
    </row>
    <row r="5" spans="1:6" ht="12.95" customHeight="1" x14ac:dyDescent="0.25">
      <c r="A5" s="265" t="s">
        <v>2</v>
      </c>
      <c r="B5" s="266"/>
      <c r="C5" s="266"/>
      <c r="D5" s="266"/>
      <c r="E5" s="266"/>
      <c r="F5" s="267"/>
    </row>
    <row r="6" spans="1:6" ht="41.45" customHeight="1" x14ac:dyDescent="0.25">
      <c r="A6" s="39" t="s">
        <v>3</v>
      </c>
      <c r="B6" s="40">
        <v>2025</v>
      </c>
      <c r="C6" s="1" t="s">
        <v>638</v>
      </c>
      <c r="D6" s="41" t="s">
        <v>4</v>
      </c>
      <c r="E6" s="40">
        <f>B6</f>
        <v>2025</v>
      </c>
      <c r="F6" s="1" t="str">
        <f>C6</f>
        <v>31 de 
diciembre de 
2024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f>SUM(B10:B16)</f>
        <v>99468418.060000002</v>
      </c>
      <c r="C9" s="46">
        <f>SUM(C10:C16)</f>
        <v>114719224.73</v>
      </c>
      <c r="D9" s="45" t="s">
        <v>10</v>
      </c>
      <c r="E9" s="46">
        <f>SUM(E10:E18)</f>
        <v>10041952.780000001</v>
      </c>
      <c r="F9" s="46">
        <f>SUM(F10:F18)</f>
        <v>34028368.879999995</v>
      </c>
    </row>
    <row r="10" spans="1:6" x14ac:dyDescent="0.25">
      <c r="A10" s="47" t="s">
        <v>11</v>
      </c>
      <c r="B10" s="160">
        <v>0</v>
      </c>
      <c r="C10" s="160">
        <v>0</v>
      </c>
      <c r="D10" s="47" t="s">
        <v>12</v>
      </c>
      <c r="E10" s="167">
        <v>41179.75</v>
      </c>
      <c r="F10" s="167">
        <v>96425.21</v>
      </c>
    </row>
    <row r="11" spans="1:6" x14ac:dyDescent="0.25">
      <c r="A11" s="47" t="s">
        <v>13</v>
      </c>
      <c r="B11" s="160">
        <v>45957340.469999999</v>
      </c>
      <c r="C11" s="160">
        <v>44971481.329999998</v>
      </c>
      <c r="D11" s="47" t="s">
        <v>14</v>
      </c>
      <c r="E11" s="167">
        <v>1057568.78</v>
      </c>
      <c r="F11" s="167">
        <v>6885960.1399999997</v>
      </c>
    </row>
    <row r="12" spans="1:6" x14ac:dyDescent="0.25">
      <c r="A12" s="47" t="s">
        <v>15</v>
      </c>
      <c r="B12" s="160">
        <v>0</v>
      </c>
      <c r="C12" s="160">
        <v>0</v>
      </c>
      <c r="D12" s="47" t="s">
        <v>16</v>
      </c>
      <c r="E12" s="167">
        <v>1287014.1200000001</v>
      </c>
      <c r="F12" s="167">
        <v>15950945.34</v>
      </c>
    </row>
    <row r="13" spans="1:6" x14ac:dyDescent="0.25">
      <c r="A13" s="47" t="s">
        <v>17</v>
      </c>
      <c r="B13" s="160">
        <v>53511077.590000004</v>
      </c>
      <c r="C13" s="160">
        <v>69747743.400000006</v>
      </c>
      <c r="D13" s="47" t="s">
        <v>18</v>
      </c>
      <c r="E13" s="167">
        <v>0</v>
      </c>
      <c r="F13" s="167">
        <v>0</v>
      </c>
    </row>
    <row r="14" spans="1:6" x14ac:dyDescent="0.25">
      <c r="A14" s="47" t="s">
        <v>19</v>
      </c>
      <c r="B14" s="160">
        <v>0</v>
      </c>
      <c r="C14" s="160">
        <v>0</v>
      </c>
      <c r="D14" s="47" t="s">
        <v>20</v>
      </c>
      <c r="E14" s="167">
        <v>171707.7</v>
      </c>
      <c r="F14" s="167">
        <v>178011.6</v>
      </c>
    </row>
    <row r="15" spans="1:6" x14ac:dyDescent="0.25">
      <c r="A15" s="47" t="s">
        <v>21</v>
      </c>
      <c r="B15" s="160">
        <v>0</v>
      </c>
      <c r="C15" s="160">
        <v>0</v>
      </c>
      <c r="D15" s="47" t="s">
        <v>22</v>
      </c>
      <c r="E15" s="167">
        <v>0</v>
      </c>
      <c r="F15" s="167">
        <v>0</v>
      </c>
    </row>
    <row r="16" spans="1:6" x14ac:dyDescent="0.25">
      <c r="A16" s="47" t="s">
        <v>23</v>
      </c>
      <c r="B16" s="160">
        <v>0</v>
      </c>
      <c r="C16" s="160">
        <v>0</v>
      </c>
      <c r="D16" s="47" t="s">
        <v>24</v>
      </c>
      <c r="E16" s="167">
        <v>1968714.15</v>
      </c>
      <c r="F16" s="167">
        <v>2997369.09</v>
      </c>
    </row>
    <row r="17" spans="1:6" x14ac:dyDescent="0.25">
      <c r="A17" s="45" t="s">
        <v>25</v>
      </c>
      <c r="B17" s="46">
        <f>SUM(B18:B24)</f>
        <v>7122878.1699999999</v>
      </c>
      <c r="C17" s="46">
        <f>SUM(C18:C24)</f>
        <v>6263524.7699999996</v>
      </c>
      <c r="D17" s="47" t="s">
        <v>26</v>
      </c>
      <c r="E17" s="167">
        <v>0</v>
      </c>
      <c r="F17" s="167">
        <v>0</v>
      </c>
    </row>
    <row r="18" spans="1:6" x14ac:dyDescent="0.25">
      <c r="A18" s="47" t="s">
        <v>27</v>
      </c>
      <c r="B18" s="161">
        <v>0</v>
      </c>
      <c r="C18" s="161">
        <v>0</v>
      </c>
      <c r="D18" s="47" t="s">
        <v>28</v>
      </c>
      <c r="E18" s="167">
        <v>5515768.2800000003</v>
      </c>
      <c r="F18" s="167">
        <v>7919657.5</v>
      </c>
    </row>
    <row r="19" spans="1:6" x14ac:dyDescent="0.25">
      <c r="A19" s="47" t="s">
        <v>29</v>
      </c>
      <c r="B19" s="161">
        <v>1304017.02</v>
      </c>
      <c r="C19" s="161">
        <v>957750.52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161">
        <v>554974.07999999996</v>
      </c>
      <c r="C20" s="161">
        <v>154537.51999999999</v>
      </c>
      <c r="D20" s="47" t="s">
        <v>32</v>
      </c>
      <c r="E20" s="168">
        <v>0</v>
      </c>
      <c r="F20" s="168">
        <v>0</v>
      </c>
    </row>
    <row r="21" spans="1:6" x14ac:dyDescent="0.25">
      <c r="A21" s="47" t="s">
        <v>33</v>
      </c>
      <c r="B21" s="161">
        <v>17322.27</v>
      </c>
      <c r="C21" s="161">
        <v>12529.76</v>
      </c>
      <c r="D21" s="47" t="s">
        <v>34</v>
      </c>
      <c r="E21" s="168">
        <v>0</v>
      </c>
      <c r="F21" s="168">
        <v>0</v>
      </c>
    </row>
    <row r="22" spans="1:6" x14ac:dyDescent="0.25">
      <c r="A22" s="47" t="s">
        <v>35</v>
      </c>
      <c r="B22" s="161">
        <v>111820.01</v>
      </c>
      <c r="C22" s="161">
        <v>21820.01</v>
      </c>
      <c r="D22" s="47" t="s">
        <v>36</v>
      </c>
      <c r="E22" s="168">
        <v>0</v>
      </c>
      <c r="F22" s="168">
        <v>0</v>
      </c>
    </row>
    <row r="23" spans="1:6" x14ac:dyDescent="0.25">
      <c r="A23" s="47" t="s">
        <v>37</v>
      </c>
      <c r="B23" s="161">
        <v>0</v>
      </c>
      <c r="C23" s="161">
        <v>0</v>
      </c>
      <c r="D23" s="45" t="s">
        <v>38</v>
      </c>
      <c r="E23" s="46">
        <f>E24+E25</f>
        <v>8794642.8699999992</v>
      </c>
      <c r="F23" s="46">
        <f>F24+F25</f>
        <v>0</v>
      </c>
    </row>
    <row r="24" spans="1:6" x14ac:dyDescent="0.25">
      <c r="A24" s="47" t="s">
        <v>39</v>
      </c>
      <c r="B24" s="161">
        <v>5134744.79</v>
      </c>
      <c r="C24" s="161">
        <v>5116886.96</v>
      </c>
      <c r="D24" s="47" t="s">
        <v>40</v>
      </c>
      <c r="E24" s="169">
        <v>8794642.8699999992</v>
      </c>
      <c r="F24" s="169">
        <v>0</v>
      </c>
    </row>
    <row r="25" spans="1:6" x14ac:dyDescent="0.25">
      <c r="A25" s="45" t="s">
        <v>41</v>
      </c>
      <c r="B25" s="46">
        <f>SUM(B26:B30)</f>
        <v>41605789.670000002</v>
      </c>
      <c r="C25" s="46">
        <f>SUM(C26:C30)</f>
        <v>25391179.100000001</v>
      </c>
      <c r="D25" s="47" t="s">
        <v>42</v>
      </c>
      <c r="E25" s="169">
        <v>0</v>
      </c>
      <c r="F25" s="169">
        <v>0</v>
      </c>
    </row>
    <row r="26" spans="1:6" x14ac:dyDescent="0.25">
      <c r="A26" s="47" t="s">
        <v>43</v>
      </c>
      <c r="B26" s="162">
        <v>256162.5</v>
      </c>
      <c r="C26" s="162">
        <v>256162.5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162">
        <v>0</v>
      </c>
      <c r="C27" s="162">
        <v>0</v>
      </c>
      <c r="D27" s="45" t="s">
        <v>46</v>
      </c>
      <c r="E27" s="46">
        <f>SUM(E28:E30)</f>
        <v>0</v>
      </c>
      <c r="F27" s="46">
        <f>SUM(F28:F30)</f>
        <v>15000000</v>
      </c>
    </row>
    <row r="28" spans="1:6" x14ac:dyDescent="0.25">
      <c r="A28" s="47" t="s">
        <v>47</v>
      </c>
      <c r="B28" s="162">
        <v>0</v>
      </c>
      <c r="C28" s="162">
        <v>0</v>
      </c>
      <c r="D28" s="47" t="s">
        <v>48</v>
      </c>
      <c r="E28" s="170">
        <v>0</v>
      </c>
      <c r="F28" s="170">
        <v>0</v>
      </c>
    </row>
    <row r="29" spans="1:6" x14ac:dyDescent="0.25">
      <c r="A29" s="47" t="s">
        <v>49</v>
      </c>
      <c r="B29" s="162">
        <v>41349627.170000002</v>
      </c>
      <c r="C29" s="162">
        <v>25135016.600000001</v>
      </c>
      <c r="D29" s="47" t="s">
        <v>50</v>
      </c>
      <c r="E29" s="170">
        <v>0</v>
      </c>
      <c r="F29" s="170">
        <v>0</v>
      </c>
    </row>
    <row r="30" spans="1:6" x14ac:dyDescent="0.25">
      <c r="A30" s="47" t="s">
        <v>51</v>
      </c>
      <c r="B30" s="162">
        <v>0</v>
      </c>
      <c r="C30" s="162">
        <v>0</v>
      </c>
      <c r="D30" s="47" t="s">
        <v>52</v>
      </c>
      <c r="E30" s="170">
        <v>0</v>
      </c>
      <c r="F30" s="170">
        <v>15000000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163">
        <v>0</v>
      </c>
      <c r="C32" s="163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163">
        <v>0</v>
      </c>
      <c r="C33" s="163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163">
        <v>0</v>
      </c>
      <c r="C34" s="163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163">
        <v>0</v>
      </c>
      <c r="C35" s="163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163">
        <v>0</v>
      </c>
      <c r="C36" s="163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164">
        <v>0</v>
      </c>
      <c r="C39" s="164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164">
        <v>0</v>
      </c>
      <c r="C40" s="164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165">
        <v>0</v>
      </c>
      <c r="C42" s="165">
        <v>0</v>
      </c>
      <c r="D42" s="45" t="s">
        <v>76</v>
      </c>
      <c r="E42" s="46">
        <f>SUM(E43:E45)</f>
        <v>177223.26</v>
      </c>
      <c r="F42" s="46">
        <f>SUM(F43:F45)</f>
        <v>177223.26</v>
      </c>
    </row>
    <row r="43" spans="1:6" x14ac:dyDescent="0.25">
      <c r="A43" s="47" t="s">
        <v>77</v>
      </c>
      <c r="B43" s="165">
        <v>0</v>
      </c>
      <c r="C43" s="165">
        <v>0</v>
      </c>
      <c r="D43" s="47" t="s">
        <v>78</v>
      </c>
      <c r="E43" s="171">
        <v>177223.26</v>
      </c>
      <c r="F43" s="171">
        <v>177223.26</v>
      </c>
    </row>
    <row r="44" spans="1:6" x14ac:dyDescent="0.25">
      <c r="A44" s="47" t="s">
        <v>79</v>
      </c>
      <c r="B44" s="165">
        <v>0</v>
      </c>
      <c r="C44" s="165">
        <v>0</v>
      </c>
      <c r="D44" s="47" t="s">
        <v>80</v>
      </c>
      <c r="E44" s="171">
        <v>0</v>
      </c>
      <c r="F44" s="171">
        <v>0</v>
      </c>
    </row>
    <row r="45" spans="1:6" x14ac:dyDescent="0.25">
      <c r="A45" s="47" t="s">
        <v>81</v>
      </c>
      <c r="B45" s="165">
        <v>0</v>
      </c>
      <c r="C45" s="165">
        <v>0</v>
      </c>
      <c r="D45" s="47" t="s">
        <v>82</v>
      </c>
      <c r="E45" s="171">
        <v>0</v>
      </c>
      <c r="F45" s="171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148197085.90000001</v>
      </c>
      <c r="C47" s="4">
        <f>C9+C17+C25+C31+C37+C38+C41</f>
        <v>146373928.59999999</v>
      </c>
      <c r="D47" s="2" t="s">
        <v>84</v>
      </c>
      <c r="E47" s="4">
        <f>E9+E19+E23+E26+E27+E31+E38+E42</f>
        <v>19013818.91</v>
      </c>
      <c r="F47" s="4">
        <f>F9+F19+F23+F26+F27+F31+F38+F42</f>
        <v>49205592.139999993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66">
        <v>0</v>
      </c>
      <c r="C50" s="166">
        <v>0</v>
      </c>
      <c r="D50" s="45" t="s">
        <v>88</v>
      </c>
      <c r="E50" s="172">
        <v>0</v>
      </c>
      <c r="F50" s="172">
        <v>0</v>
      </c>
    </row>
    <row r="51" spans="1:6" x14ac:dyDescent="0.25">
      <c r="A51" s="45" t="s">
        <v>89</v>
      </c>
      <c r="B51" s="166">
        <v>0</v>
      </c>
      <c r="C51" s="166">
        <v>0</v>
      </c>
      <c r="D51" s="45" t="s">
        <v>90</v>
      </c>
      <c r="E51" s="172">
        <v>0</v>
      </c>
      <c r="F51" s="172">
        <v>0</v>
      </c>
    </row>
    <row r="52" spans="1:6" x14ac:dyDescent="0.25">
      <c r="A52" s="45" t="s">
        <v>91</v>
      </c>
      <c r="B52" s="166">
        <v>412563777.44</v>
      </c>
      <c r="C52" s="166">
        <v>350606019.18000001</v>
      </c>
      <c r="D52" s="45" t="s">
        <v>92</v>
      </c>
      <c r="E52" s="172">
        <v>4821428.68</v>
      </c>
      <c r="F52" s="172">
        <v>4821428.68</v>
      </c>
    </row>
    <row r="53" spans="1:6" x14ac:dyDescent="0.25">
      <c r="A53" s="45" t="s">
        <v>93</v>
      </c>
      <c r="B53" s="166">
        <v>362960218.43000001</v>
      </c>
      <c r="C53" s="166">
        <v>361685793.48000002</v>
      </c>
      <c r="D53" s="45" t="s">
        <v>94</v>
      </c>
      <c r="E53" s="172">
        <v>0</v>
      </c>
      <c r="F53" s="172">
        <v>0</v>
      </c>
    </row>
    <row r="54" spans="1:6" x14ac:dyDescent="0.25">
      <c r="A54" s="45" t="s">
        <v>95</v>
      </c>
      <c r="B54" s="166">
        <v>515966.14</v>
      </c>
      <c r="C54" s="166">
        <v>135966.14000000001</v>
      </c>
      <c r="D54" s="45" t="s">
        <v>96</v>
      </c>
      <c r="E54" s="172">
        <v>0</v>
      </c>
      <c r="F54" s="172">
        <v>0</v>
      </c>
    </row>
    <row r="55" spans="1:6" x14ac:dyDescent="0.25">
      <c r="A55" s="45" t="s">
        <v>97</v>
      </c>
      <c r="B55" s="166">
        <v>-78473787.879999995</v>
      </c>
      <c r="C55" s="166">
        <v>-78473787.879999995</v>
      </c>
      <c r="D55" s="49" t="s">
        <v>98</v>
      </c>
      <c r="E55" s="172">
        <v>0</v>
      </c>
      <c r="F55" s="172">
        <v>0</v>
      </c>
    </row>
    <row r="56" spans="1:6" x14ac:dyDescent="0.25">
      <c r="A56" s="45" t="s">
        <v>99</v>
      </c>
      <c r="B56" s="166">
        <v>1176759.67</v>
      </c>
      <c r="C56" s="166">
        <v>1176759.67</v>
      </c>
      <c r="D56" s="44"/>
      <c r="E56" s="48"/>
      <c r="F56" s="48"/>
    </row>
    <row r="57" spans="1:6" x14ac:dyDescent="0.25">
      <c r="A57" s="45" t="s">
        <v>100</v>
      </c>
      <c r="B57" s="166">
        <v>0</v>
      </c>
      <c r="C57" s="166">
        <v>0</v>
      </c>
      <c r="D57" s="2" t="s">
        <v>101</v>
      </c>
      <c r="E57" s="4">
        <f>SUM(E50:E55)</f>
        <v>4821428.68</v>
      </c>
      <c r="F57" s="4">
        <f>SUM(F50:F55)</f>
        <v>4821428.68</v>
      </c>
    </row>
    <row r="58" spans="1:6" x14ac:dyDescent="0.25">
      <c r="A58" s="45" t="s">
        <v>102</v>
      </c>
      <c r="B58" s="166">
        <v>0</v>
      </c>
      <c r="C58" s="16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23835247.59</v>
      </c>
      <c r="F59" s="4">
        <f>F47+F57</f>
        <v>54027020.819999993</v>
      </c>
    </row>
    <row r="60" spans="1:6" x14ac:dyDescent="0.25">
      <c r="A60" s="3" t="s">
        <v>104</v>
      </c>
      <c r="B60" s="4">
        <f>SUM(B50:B58)</f>
        <v>698742933.79999995</v>
      </c>
      <c r="C60" s="4">
        <f>SUM(C50:C58)</f>
        <v>635130750.59000003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846940019.69999993</v>
      </c>
      <c r="C62" s="4">
        <f>SUM(C47+C60)</f>
        <v>781504679.19000006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-78189538.469999999</v>
      </c>
      <c r="F63" s="46">
        <f>SUM(F64:F66)</f>
        <v>-78189538.469999999</v>
      </c>
    </row>
    <row r="64" spans="1:6" x14ac:dyDescent="0.25">
      <c r="A64" s="44"/>
      <c r="B64" s="44"/>
      <c r="C64" s="44"/>
      <c r="D64" s="45" t="s">
        <v>108</v>
      </c>
      <c r="E64" s="173">
        <v>-79242435.150000006</v>
      </c>
      <c r="F64" s="173">
        <v>-79242435.150000006</v>
      </c>
    </row>
    <row r="65" spans="1:6" x14ac:dyDescent="0.25">
      <c r="A65" s="44"/>
      <c r="B65" s="44"/>
      <c r="C65" s="44"/>
      <c r="D65" s="49" t="s">
        <v>109</v>
      </c>
      <c r="E65" s="173">
        <v>1052896.68</v>
      </c>
      <c r="F65" s="173">
        <v>1052896.68</v>
      </c>
    </row>
    <row r="66" spans="1:6" x14ac:dyDescent="0.25">
      <c r="A66" s="44"/>
      <c r="B66" s="44"/>
      <c r="C66" s="44"/>
      <c r="D66" s="45" t="s">
        <v>110</v>
      </c>
      <c r="E66" s="173">
        <v>0</v>
      </c>
      <c r="F66" s="17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f>SUM(E69:E73)</f>
        <v>901294310.58000004</v>
      </c>
      <c r="F68" s="46">
        <f>SUM(F69:F73)</f>
        <v>805667196.83999991</v>
      </c>
    </row>
    <row r="69" spans="1:6" x14ac:dyDescent="0.25">
      <c r="A69" s="52"/>
      <c r="B69" s="44"/>
      <c r="C69" s="44"/>
      <c r="D69" s="45" t="s">
        <v>112</v>
      </c>
      <c r="E69" s="174">
        <v>104531565.70999999</v>
      </c>
      <c r="F69" s="174">
        <v>223549712.40000001</v>
      </c>
    </row>
    <row r="70" spans="1:6" x14ac:dyDescent="0.25">
      <c r="A70" s="52"/>
      <c r="B70" s="44"/>
      <c r="C70" s="44"/>
      <c r="D70" s="45" t="s">
        <v>113</v>
      </c>
      <c r="E70" s="174">
        <v>796695633.57000005</v>
      </c>
      <c r="F70" s="174">
        <v>582050373.13999999</v>
      </c>
    </row>
    <row r="71" spans="1:6" x14ac:dyDescent="0.25">
      <c r="A71" s="52"/>
      <c r="B71" s="44"/>
      <c r="C71" s="44"/>
      <c r="D71" s="45" t="s">
        <v>114</v>
      </c>
      <c r="E71" s="174">
        <v>0</v>
      </c>
      <c r="F71" s="174">
        <v>0</v>
      </c>
    </row>
    <row r="72" spans="1:6" x14ac:dyDescent="0.25">
      <c r="A72" s="52"/>
      <c r="B72" s="44"/>
      <c r="C72" s="44"/>
      <c r="D72" s="45" t="s">
        <v>115</v>
      </c>
      <c r="E72" s="174">
        <v>0</v>
      </c>
      <c r="F72" s="174">
        <v>0</v>
      </c>
    </row>
    <row r="73" spans="1:6" x14ac:dyDescent="0.25">
      <c r="A73" s="52"/>
      <c r="B73" s="44"/>
      <c r="C73" s="44"/>
      <c r="D73" s="45" t="s">
        <v>116</v>
      </c>
      <c r="E73" s="174">
        <v>67111.3</v>
      </c>
      <c r="F73" s="174">
        <v>67111.3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823104772.11000001</v>
      </c>
      <c r="F79" s="4">
        <f>F63+F68+F75</f>
        <v>727477658.36999989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846940019.70000005</v>
      </c>
      <c r="F81" s="4">
        <f>F59+F79</f>
        <v>781504679.18999982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7:C38 B47 B17:C17 B25:C25 B41:C41 B46:C46 B59:C62 E19:F19 E23:F23 E26:F27 E31:F42 E46:F49 E5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74" t="s">
        <v>436</v>
      </c>
      <c r="B1" s="257"/>
      <c r="C1" s="257"/>
      <c r="D1" s="257"/>
      <c r="E1" s="257"/>
      <c r="F1" s="257"/>
      <c r="G1" s="258"/>
    </row>
    <row r="2" spans="1:7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1"/>
    </row>
    <row r="3" spans="1:7" x14ac:dyDescent="0.25">
      <c r="A3" s="262" t="s">
        <v>437</v>
      </c>
      <c r="B3" s="263"/>
      <c r="C3" s="263"/>
      <c r="D3" s="263"/>
      <c r="E3" s="263"/>
      <c r="F3" s="263"/>
      <c r="G3" s="264"/>
    </row>
    <row r="4" spans="1:7" x14ac:dyDescent="0.25">
      <c r="A4" s="262" t="s">
        <v>2</v>
      </c>
      <c r="B4" s="263"/>
      <c r="C4" s="263"/>
      <c r="D4" s="263"/>
      <c r="E4" s="263"/>
      <c r="F4" s="263"/>
      <c r="G4" s="264"/>
    </row>
    <row r="5" spans="1:7" x14ac:dyDescent="0.25">
      <c r="A5" s="265" t="s">
        <v>438</v>
      </c>
      <c r="B5" s="266"/>
      <c r="C5" s="266"/>
      <c r="D5" s="266"/>
      <c r="E5" s="266"/>
      <c r="F5" s="266"/>
      <c r="G5" s="267"/>
    </row>
    <row r="6" spans="1:7" ht="30" x14ac:dyDescent="0.25">
      <c r="A6" s="136" t="s">
        <v>4</v>
      </c>
      <c r="B6" s="7" t="s">
        <v>439</v>
      </c>
      <c r="C6" s="32" t="s">
        <v>440</v>
      </c>
      <c r="D6" s="32" t="s">
        <v>441</v>
      </c>
      <c r="E6" s="32" t="s">
        <v>442</v>
      </c>
      <c r="F6" s="32" t="s">
        <v>443</v>
      </c>
      <c r="G6" s="32" t="s">
        <v>444</v>
      </c>
    </row>
    <row r="7" spans="1:7" ht="15.75" customHeight="1" x14ac:dyDescent="0.25">
      <c r="A7" s="26" t="s">
        <v>445</v>
      </c>
      <c r="B7" s="116">
        <f>SUM(B8:B19)</f>
        <v>0</v>
      </c>
      <c r="C7" s="116">
        <f t="shared" ref="C7:G7" si="0">SUM(C8:C19)</f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446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447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448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449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450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451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452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453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454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455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456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457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458</v>
      </c>
      <c r="B20" s="74"/>
      <c r="C20" s="74"/>
      <c r="D20" s="74"/>
      <c r="E20" s="74"/>
      <c r="F20" s="74"/>
      <c r="G20" s="74"/>
    </row>
    <row r="21" spans="1:7" x14ac:dyDescent="0.25">
      <c r="A21" s="3" t="s">
        <v>459</v>
      </c>
      <c r="B21" s="116">
        <f>SUM(B22:B26)</f>
        <v>0</v>
      </c>
      <c r="C21" s="116">
        <f t="shared" ref="C21:G21" si="1">SUM(C22:C26)</f>
        <v>0</v>
      </c>
      <c r="D21" s="116">
        <f t="shared" si="1"/>
        <v>0</v>
      </c>
      <c r="E21" s="116">
        <f t="shared" si="1"/>
        <v>0</v>
      </c>
      <c r="F21" s="116">
        <f t="shared" si="1"/>
        <v>0</v>
      </c>
      <c r="G21" s="116">
        <f t="shared" si="1"/>
        <v>0</v>
      </c>
    </row>
    <row r="22" spans="1:7" x14ac:dyDescent="0.25">
      <c r="A22" s="57" t="s">
        <v>460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464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458</v>
      </c>
      <c r="B27" s="75"/>
      <c r="C27" s="75"/>
      <c r="D27" s="75"/>
      <c r="E27" s="75"/>
      <c r="F27" s="75"/>
      <c r="G27" s="75"/>
    </row>
    <row r="28" spans="1:7" x14ac:dyDescent="0.25">
      <c r="A28" s="3" t="s">
        <v>465</v>
      </c>
      <c r="B28" s="116">
        <f>SUM(B29)</f>
        <v>0</v>
      </c>
      <c r="C28" s="116">
        <f t="shared" ref="C28:G28" si="2">SUM(C29)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7" t="s">
        <v>466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458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467</v>
      </c>
      <c r="B31" s="116">
        <f>B21+B7+B28</f>
        <v>0</v>
      </c>
      <c r="C31" s="116">
        <f t="shared" ref="C31:G31" si="3">C21+C7+C28</f>
        <v>0</v>
      </c>
      <c r="D31" s="116">
        <f t="shared" si="3"/>
        <v>0</v>
      </c>
      <c r="E31" s="116">
        <f t="shared" si="3"/>
        <v>0</v>
      </c>
      <c r="F31" s="116">
        <f t="shared" si="3"/>
        <v>0</v>
      </c>
      <c r="G31" s="116">
        <f t="shared" si="3"/>
        <v>0</v>
      </c>
    </row>
    <row r="32" spans="1:7" ht="14.45" customHeight="1" x14ac:dyDescent="0.25">
      <c r="A32" s="44"/>
      <c r="B32" s="138"/>
      <c r="C32" s="138"/>
      <c r="D32" s="138"/>
      <c r="E32" s="138"/>
      <c r="F32" s="138"/>
      <c r="G32" s="138"/>
    </row>
    <row r="33" spans="1:7" x14ac:dyDescent="0.25">
      <c r="A33" s="141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39" t="s">
        <v>468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39" t="s">
        <v>293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1" t="s">
        <v>469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74" t="s">
        <v>470</v>
      </c>
      <c r="B1" s="257"/>
      <c r="C1" s="257"/>
      <c r="D1" s="257"/>
      <c r="E1" s="257"/>
      <c r="F1" s="257"/>
      <c r="G1" s="258"/>
    </row>
    <row r="2" spans="1:7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1"/>
    </row>
    <row r="3" spans="1:7" x14ac:dyDescent="0.25">
      <c r="A3" s="262" t="s">
        <v>471</v>
      </c>
      <c r="B3" s="263"/>
      <c r="C3" s="263"/>
      <c r="D3" s="263"/>
      <c r="E3" s="263"/>
      <c r="F3" s="263"/>
      <c r="G3" s="264"/>
    </row>
    <row r="4" spans="1:7" x14ac:dyDescent="0.25">
      <c r="A4" s="262" t="s">
        <v>2</v>
      </c>
      <c r="B4" s="263"/>
      <c r="C4" s="263"/>
      <c r="D4" s="263"/>
      <c r="E4" s="263"/>
      <c r="F4" s="263"/>
      <c r="G4" s="264"/>
    </row>
    <row r="5" spans="1:7" x14ac:dyDescent="0.25">
      <c r="A5" s="265" t="s">
        <v>438</v>
      </c>
      <c r="B5" s="266"/>
      <c r="C5" s="266"/>
      <c r="D5" s="266"/>
      <c r="E5" s="266"/>
      <c r="F5" s="266"/>
      <c r="G5" s="267"/>
    </row>
    <row r="6" spans="1:7" ht="30" x14ac:dyDescent="0.25">
      <c r="A6" s="136" t="s">
        <v>4</v>
      </c>
      <c r="B6" s="7" t="s">
        <v>439</v>
      </c>
      <c r="C6" s="32" t="s">
        <v>440</v>
      </c>
      <c r="D6" s="32" t="s">
        <v>441</v>
      </c>
      <c r="E6" s="32" t="s">
        <v>442</v>
      </c>
      <c r="F6" s="32" t="s">
        <v>443</v>
      </c>
      <c r="G6" s="32" t="s">
        <v>444</v>
      </c>
    </row>
    <row r="7" spans="1:7" ht="15.75" customHeight="1" x14ac:dyDescent="0.25">
      <c r="A7" s="26" t="s">
        <v>472</v>
      </c>
      <c r="B7" s="116">
        <f t="shared" ref="B7:G7" si="0">SUM(B8:B16)</f>
        <v>0</v>
      </c>
      <c r="C7" s="116">
        <f t="shared" si="0"/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473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474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476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477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478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481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482</v>
      </c>
      <c r="B18" s="116">
        <f>SUM(B19:B27)</f>
        <v>0</v>
      </c>
      <c r="C18" s="116">
        <f t="shared" ref="C18:G18" si="1">SUM(C19:C27)</f>
        <v>0</v>
      </c>
      <c r="D18" s="116">
        <f t="shared" si="1"/>
        <v>0</v>
      </c>
      <c r="E18" s="116">
        <f t="shared" si="1"/>
        <v>0</v>
      </c>
      <c r="F18" s="116">
        <f t="shared" si="1"/>
        <v>0</v>
      </c>
      <c r="G18" s="116">
        <f t="shared" si="1"/>
        <v>0</v>
      </c>
    </row>
    <row r="19" spans="1:7" x14ac:dyDescent="0.25">
      <c r="A19" s="57" t="s">
        <v>473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481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458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484</v>
      </c>
      <c r="B29" s="116">
        <f>B18+B7</f>
        <v>0</v>
      </c>
      <c r="C29" s="116">
        <f t="shared" ref="C29:G29" si="2">C18+C7</f>
        <v>0</v>
      </c>
      <c r="D29" s="116">
        <f t="shared" si="2"/>
        <v>0</v>
      </c>
      <c r="E29" s="116">
        <f t="shared" si="2"/>
        <v>0</v>
      </c>
      <c r="F29" s="116">
        <f t="shared" si="2"/>
        <v>0</v>
      </c>
      <c r="G29" s="116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74" t="s">
        <v>485</v>
      </c>
      <c r="B1" s="257"/>
      <c r="C1" s="257"/>
      <c r="D1" s="257"/>
      <c r="E1" s="257"/>
      <c r="F1" s="257"/>
      <c r="G1" s="258"/>
    </row>
    <row r="2" spans="1:7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1"/>
    </row>
    <row r="3" spans="1:7" x14ac:dyDescent="0.25">
      <c r="A3" s="262" t="s">
        <v>486</v>
      </c>
      <c r="B3" s="263"/>
      <c r="C3" s="263"/>
      <c r="D3" s="263"/>
      <c r="E3" s="263"/>
      <c r="F3" s="263"/>
      <c r="G3" s="264"/>
    </row>
    <row r="4" spans="1:7" x14ac:dyDescent="0.25">
      <c r="A4" s="262" t="s">
        <v>2</v>
      </c>
      <c r="B4" s="263"/>
      <c r="C4" s="263"/>
      <c r="D4" s="263"/>
      <c r="E4" s="263"/>
      <c r="F4" s="263"/>
      <c r="G4" s="264"/>
    </row>
    <row r="5" spans="1:7" ht="30" x14ac:dyDescent="0.25">
      <c r="A5" s="136" t="s">
        <v>4</v>
      </c>
      <c r="B5" s="157" t="s">
        <v>487</v>
      </c>
      <c r="C5" s="158" t="s">
        <v>488</v>
      </c>
      <c r="D5" s="158" t="s">
        <v>489</v>
      </c>
      <c r="E5" s="158" t="s">
        <v>490</v>
      </c>
      <c r="F5" s="158" t="s">
        <v>491</v>
      </c>
      <c r="G5" s="158" t="s">
        <v>492</v>
      </c>
    </row>
    <row r="6" spans="1:7" ht="15.75" customHeight="1" x14ac:dyDescent="0.25">
      <c r="A6" s="26" t="s">
        <v>493</v>
      </c>
      <c r="B6" s="116">
        <f>SUM(B7:B18)</f>
        <v>0</v>
      </c>
      <c r="C6" s="116">
        <f t="shared" ref="C6:G6" si="0">SUM(C7:C18)</f>
        <v>0</v>
      </c>
      <c r="D6" s="116">
        <f t="shared" si="0"/>
        <v>0</v>
      </c>
      <c r="E6" s="116">
        <f t="shared" si="0"/>
        <v>0</v>
      </c>
      <c r="F6" s="116">
        <f t="shared" si="0"/>
        <v>0</v>
      </c>
      <c r="G6" s="116">
        <f t="shared" si="0"/>
        <v>0</v>
      </c>
    </row>
    <row r="7" spans="1:7" x14ac:dyDescent="0.25">
      <c r="A7" s="57" t="s">
        <v>446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447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448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449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450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451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452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453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454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455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456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457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494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0</v>
      </c>
      <c r="G20" s="116">
        <f t="shared" si="1"/>
        <v>0</v>
      </c>
    </row>
    <row r="21" spans="1:7" x14ac:dyDescent="0.25">
      <c r="A21" s="57" t="s">
        <v>460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462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463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495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496</v>
      </c>
      <c r="B30" s="116">
        <f>B20+B6+B27</f>
        <v>0</v>
      </c>
      <c r="C30" s="116">
        <f t="shared" ref="C30:G30" si="3">C20+C6+C27</f>
        <v>0</v>
      </c>
      <c r="D30" s="116">
        <f t="shared" si="3"/>
        <v>0</v>
      </c>
      <c r="E30" s="116">
        <f t="shared" si="3"/>
        <v>0</v>
      </c>
      <c r="F30" s="116">
        <f t="shared" si="3"/>
        <v>0</v>
      </c>
      <c r="G30" s="116">
        <f t="shared" si="3"/>
        <v>0</v>
      </c>
    </row>
    <row r="31" spans="1:7" ht="14.45" customHeight="1" x14ac:dyDescent="0.25">
      <c r="A31" s="44"/>
      <c r="B31" s="138"/>
      <c r="C31" s="138"/>
      <c r="D31" s="138"/>
      <c r="E31" s="138"/>
      <c r="F31" s="138"/>
      <c r="G31" s="138"/>
    </row>
    <row r="32" spans="1:7" x14ac:dyDescent="0.25">
      <c r="A32" s="141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39" t="s">
        <v>468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39" t="s">
        <v>293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469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497</v>
      </c>
    </row>
    <row r="39" spans="1:7" x14ac:dyDescent="0.25">
      <c r="A39" t="s">
        <v>498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74" t="s">
        <v>499</v>
      </c>
      <c r="B1" s="257"/>
      <c r="C1" s="257"/>
      <c r="D1" s="257"/>
      <c r="E1" s="257"/>
      <c r="F1" s="257"/>
      <c r="G1" s="258"/>
    </row>
    <row r="2" spans="1:7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1"/>
    </row>
    <row r="3" spans="1:7" x14ac:dyDescent="0.25">
      <c r="A3" s="262" t="s">
        <v>500</v>
      </c>
      <c r="B3" s="263"/>
      <c r="C3" s="263"/>
      <c r="D3" s="263"/>
      <c r="E3" s="263"/>
      <c r="F3" s="263"/>
      <c r="G3" s="264"/>
    </row>
    <row r="4" spans="1:7" x14ac:dyDescent="0.25">
      <c r="A4" s="262" t="s">
        <v>2</v>
      </c>
      <c r="B4" s="263"/>
      <c r="C4" s="263"/>
      <c r="D4" s="263"/>
      <c r="E4" s="263"/>
      <c r="F4" s="263"/>
      <c r="G4" s="264"/>
    </row>
    <row r="5" spans="1:7" ht="30" x14ac:dyDescent="0.25">
      <c r="A5" s="136" t="s">
        <v>4</v>
      </c>
      <c r="B5" s="157" t="s">
        <v>487</v>
      </c>
      <c r="C5" s="158" t="s">
        <v>488</v>
      </c>
      <c r="D5" s="158" t="s">
        <v>489</v>
      </c>
      <c r="E5" s="158" t="s">
        <v>490</v>
      </c>
      <c r="F5" s="158" t="s">
        <v>491</v>
      </c>
      <c r="G5" s="158" t="s">
        <v>492</v>
      </c>
    </row>
    <row r="6" spans="1:7" ht="15.75" customHeight="1" x14ac:dyDescent="0.25">
      <c r="A6" s="26" t="s">
        <v>472</v>
      </c>
      <c r="B6" s="116">
        <f t="shared" ref="B6:G6" si="0">SUM(B7:B15)</f>
        <v>0</v>
      </c>
      <c r="C6" s="116">
        <f t="shared" si="0"/>
        <v>0</v>
      </c>
      <c r="D6" s="116">
        <f t="shared" si="0"/>
        <v>0</v>
      </c>
      <c r="E6" s="116">
        <f t="shared" si="0"/>
        <v>0</v>
      </c>
      <c r="F6" s="116">
        <f t="shared" si="0"/>
        <v>0</v>
      </c>
      <c r="G6" s="116">
        <f t="shared" si="0"/>
        <v>0</v>
      </c>
    </row>
    <row r="7" spans="1:7" x14ac:dyDescent="0.25">
      <c r="A7" s="57" t="s">
        <v>473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474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475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477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478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480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482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</row>
    <row r="18" spans="1:7" x14ac:dyDescent="0.25">
      <c r="A18" s="57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475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477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458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484</v>
      </c>
      <c r="B28" s="116">
        <f>B17+B6</f>
        <v>0</v>
      </c>
      <c r="C28" s="116">
        <f t="shared" ref="C28:G28" si="2">C17+C6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501</v>
      </c>
    </row>
    <row r="32" spans="1:7" x14ac:dyDescent="0.25">
      <c r="A32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74" t="s">
        <v>503</v>
      </c>
      <c r="B1" s="257"/>
      <c r="C1" s="257"/>
      <c r="D1" s="257"/>
      <c r="E1" s="257"/>
      <c r="F1" s="257"/>
    </row>
    <row r="2" spans="1:6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1"/>
    </row>
    <row r="3" spans="1:6" x14ac:dyDescent="0.25">
      <c r="A3" s="262" t="s">
        <v>504</v>
      </c>
      <c r="B3" s="263"/>
      <c r="C3" s="263"/>
      <c r="D3" s="263"/>
      <c r="E3" s="263"/>
      <c r="F3" s="264"/>
    </row>
    <row r="4" spans="1:6" ht="30" x14ac:dyDescent="0.25">
      <c r="A4" s="136" t="s">
        <v>4</v>
      </c>
      <c r="B4" s="7" t="s">
        <v>505</v>
      </c>
      <c r="C4" s="32" t="s">
        <v>506</v>
      </c>
      <c r="D4" s="32" t="s">
        <v>507</v>
      </c>
      <c r="E4" s="32" t="s">
        <v>508</v>
      </c>
      <c r="F4" s="32" t="s">
        <v>509</v>
      </c>
    </row>
    <row r="5" spans="1:6" ht="15.75" customHeight="1" x14ac:dyDescent="0.25">
      <c r="A5" s="140" t="s">
        <v>510</v>
      </c>
      <c r="B5" s="145"/>
      <c r="C5" s="145"/>
      <c r="D5" s="145"/>
      <c r="E5" s="145"/>
      <c r="F5" s="145"/>
    </row>
    <row r="6" spans="1:6" ht="30" x14ac:dyDescent="0.25">
      <c r="A6" s="143" t="s">
        <v>511</v>
      </c>
      <c r="B6" s="142"/>
      <c r="C6" s="142"/>
      <c r="D6" s="142"/>
      <c r="E6" s="142"/>
      <c r="F6" s="142"/>
    </row>
    <row r="7" spans="1:6" ht="15.75" customHeight="1" x14ac:dyDescent="0.25">
      <c r="A7" s="143" t="s">
        <v>512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513</v>
      </c>
      <c r="B9" s="142"/>
      <c r="C9" s="142"/>
      <c r="D9" s="142"/>
      <c r="E9" s="142"/>
      <c r="F9" s="142"/>
    </row>
    <row r="10" spans="1:6" x14ac:dyDescent="0.25">
      <c r="A10" s="143" t="s">
        <v>514</v>
      </c>
      <c r="B10" s="152"/>
      <c r="C10" s="152"/>
      <c r="D10" s="152"/>
      <c r="E10" s="152"/>
      <c r="F10" s="152"/>
    </row>
    <row r="11" spans="1:6" x14ac:dyDescent="0.25">
      <c r="A11" s="66" t="s">
        <v>515</v>
      </c>
      <c r="B11" s="152"/>
      <c r="C11" s="152"/>
      <c r="D11" s="152"/>
      <c r="E11" s="152"/>
      <c r="F11" s="152"/>
    </row>
    <row r="12" spans="1:6" x14ac:dyDescent="0.25">
      <c r="A12" s="66" t="s">
        <v>516</v>
      </c>
      <c r="B12" s="152"/>
      <c r="C12" s="152"/>
      <c r="D12" s="152"/>
      <c r="E12" s="152"/>
      <c r="F12" s="152"/>
    </row>
    <row r="13" spans="1:6" x14ac:dyDescent="0.25">
      <c r="A13" s="66" t="s">
        <v>517</v>
      </c>
      <c r="B13" s="152"/>
      <c r="C13" s="152"/>
      <c r="D13" s="152"/>
      <c r="E13" s="152"/>
      <c r="F13" s="152"/>
    </row>
    <row r="14" spans="1:6" x14ac:dyDescent="0.25">
      <c r="A14" s="143" t="s">
        <v>518</v>
      </c>
      <c r="B14" s="152"/>
      <c r="C14" s="152"/>
      <c r="D14" s="152"/>
      <c r="E14" s="152"/>
      <c r="F14" s="152"/>
    </row>
    <row r="15" spans="1:6" x14ac:dyDescent="0.25">
      <c r="A15" s="66" t="s">
        <v>515</v>
      </c>
      <c r="B15" s="152"/>
      <c r="C15" s="152"/>
      <c r="D15" s="152"/>
      <c r="E15" s="152"/>
      <c r="F15" s="152"/>
    </row>
    <row r="16" spans="1:6" x14ac:dyDescent="0.25">
      <c r="A16" s="66" t="s">
        <v>516</v>
      </c>
      <c r="B16" s="153"/>
      <c r="C16" s="153"/>
      <c r="D16" s="153"/>
      <c r="E16" s="153"/>
      <c r="F16" s="153"/>
    </row>
    <row r="17" spans="1:6" x14ac:dyDescent="0.25">
      <c r="A17" s="66" t="s">
        <v>517</v>
      </c>
      <c r="B17" s="154"/>
      <c r="C17" s="154"/>
      <c r="D17" s="154"/>
      <c r="E17" s="154"/>
      <c r="F17" s="154"/>
    </row>
    <row r="18" spans="1:6" x14ac:dyDescent="0.25">
      <c r="A18" s="143" t="s">
        <v>519</v>
      </c>
      <c r="B18" s="154"/>
      <c r="C18" s="154"/>
      <c r="D18" s="154"/>
      <c r="E18" s="154"/>
      <c r="F18" s="154"/>
    </row>
    <row r="19" spans="1:6" x14ac:dyDescent="0.25">
      <c r="A19" s="143" t="s">
        <v>520</v>
      </c>
      <c r="B19" s="154"/>
      <c r="C19" s="154"/>
      <c r="D19" s="154"/>
      <c r="E19" s="154"/>
      <c r="F19" s="154"/>
    </row>
    <row r="20" spans="1:6" x14ac:dyDescent="0.25">
      <c r="A20" s="143" t="s">
        <v>521</v>
      </c>
      <c r="B20" s="155"/>
      <c r="C20" s="155"/>
      <c r="D20" s="155"/>
      <c r="E20" s="155"/>
      <c r="F20" s="155"/>
    </row>
    <row r="21" spans="1:6" x14ac:dyDescent="0.25">
      <c r="A21" s="143" t="s">
        <v>522</v>
      </c>
      <c r="B21" s="155"/>
      <c r="C21" s="155"/>
      <c r="D21" s="155"/>
      <c r="E21" s="155"/>
      <c r="F21" s="155"/>
    </row>
    <row r="22" spans="1:6" x14ac:dyDescent="0.25">
      <c r="A22" s="143" t="s">
        <v>523</v>
      </c>
      <c r="B22" s="155"/>
      <c r="C22" s="155"/>
      <c r="D22" s="155"/>
      <c r="E22" s="155"/>
      <c r="F22" s="155"/>
    </row>
    <row r="23" spans="1:6" x14ac:dyDescent="0.25">
      <c r="A23" s="143" t="s">
        <v>524</v>
      </c>
      <c r="B23" s="155"/>
      <c r="C23" s="155"/>
      <c r="D23" s="155"/>
      <c r="E23" s="155"/>
      <c r="F23" s="155"/>
    </row>
    <row r="24" spans="1:6" x14ac:dyDescent="0.25">
      <c r="A24" s="143" t="s">
        <v>525</v>
      </c>
      <c r="B24" s="147"/>
      <c r="C24" s="147"/>
      <c r="D24" s="147"/>
      <c r="E24" s="147"/>
      <c r="F24" s="147"/>
    </row>
    <row r="25" spans="1:6" x14ac:dyDescent="0.25">
      <c r="A25" s="143" t="s">
        <v>526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527</v>
      </c>
      <c r="B27" s="146"/>
      <c r="C27" s="146"/>
      <c r="D27" s="146"/>
      <c r="E27" s="146"/>
      <c r="F27" s="146"/>
    </row>
    <row r="28" spans="1:6" x14ac:dyDescent="0.25">
      <c r="A28" s="143" t="s">
        <v>528</v>
      </c>
      <c r="B28" s="90"/>
      <c r="C28" s="90"/>
      <c r="D28" s="90"/>
      <c r="E28" s="90"/>
      <c r="F28" s="90"/>
    </row>
    <row r="29" spans="1:6" x14ac:dyDescent="0.25">
      <c r="A29" s="139"/>
      <c r="B29" s="52"/>
      <c r="C29" s="52"/>
      <c r="D29" s="52"/>
      <c r="E29" s="52"/>
      <c r="F29" s="52"/>
    </row>
    <row r="30" spans="1:6" x14ac:dyDescent="0.25">
      <c r="A30" s="150" t="s">
        <v>529</v>
      </c>
      <c r="B30" s="52"/>
      <c r="C30" s="52"/>
      <c r="D30" s="52"/>
      <c r="E30" s="52"/>
      <c r="F30" s="52"/>
    </row>
    <row r="31" spans="1:6" x14ac:dyDescent="0.25">
      <c r="A31" s="151" t="s">
        <v>514</v>
      </c>
      <c r="B31" s="90"/>
      <c r="C31" s="90"/>
      <c r="D31" s="90"/>
      <c r="E31" s="90"/>
      <c r="F31" s="90"/>
    </row>
    <row r="32" spans="1:6" x14ac:dyDescent="0.25">
      <c r="A32" s="151" t="s">
        <v>518</v>
      </c>
      <c r="B32" s="90"/>
      <c r="C32" s="90"/>
      <c r="D32" s="90"/>
      <c r="E32" s="90"/>
      <c r="F32" s="90"/>
    </row>
    <row r="33" spans="1:6" x14ac:dyDescent="0.25">
      <c r="A33" s="151" t="s">
        <v>530</v>
      </c>
      <c r="B33" s="90"/>
      <c r="C33" s="90"/>
      <c r="D33" s="90"/>
      <c r="E33" s="90"/>
      <c r="F33" s="90"/>
    </row>
    <row r="34" spans="1:6" x14ac:dyDescent="0.25">
      <c r="A34" s="139"/>
      <c r="B34" s="52"/>
      <c r="C34" s="52"/>
      <c r="D34" s="52"/>
      <c r="E34" s="52"/>
      <c r="F34" s="52"/>
    </row>
    <row r="35" spans="1:6" x14ac:dyDescent="0.25">
      <c r="A35" s="150" t="s">
        <v>531</v>
      </c>
      <c r="B35" s="52"/>
      <c r="C35" s="52"/>
      <c r="D35" s="52"/>
      <c r="E35" s="52"/>
      <c r="F35" s="52"/>
    </row>
    <row r="36" spans="1:6" x14ac:dyDescent="0.25">
      <c r="A36" s="151" t="s">
        <v>532</v>
      </c>
      <c r="B36" s="52"/>
      <c r="C36" s="52"/>
      <c r="D36" s="52"/>
      <c r="E36" s="52"/>
      <c r="F36" s="52"/>
    </row>
    <row r="37" spans="1:6" x14ac:dyDescent="0.25">
      <c r="A37" s="151" t="s">
        <v>533</v>
      </c>
      <c r="B37" s="52"/>
      <c r="C37" s="52"/>
      <c r="D37" s="52"/>
      <c r="E37" s="52"/>
      <c r="F37" s="52"/>
    </row>
    <row r="38" spans="1:6" x14ac:dyDescent="0.25">
      <c r="A38" s="151" t="s">
        <v>534</v>
      </c>
      <c r="B38" s="52"/>
      <c r="C38" s="52"/>
      <c r="D38" s="52"/>
      <c r="E38" s="52"/>
      <c r="F38" s="52"/>
    </row>
    <row r="39" spans="1:6" x14ac:dyDescent="0.25">
      <c r="A39" s="139"/>
      <c r="B39" s="52"/>
      <c r="C39" s="52"/>
      <c r="D39" s="52"/>
      <c r="E39" s="52"/>
      <c r="F39" s="52"/>
    </row>
    <row r="40" spans="1:6" x14ac:dyDescent="0.25">
      <c r="A40" s="150" t="s">
        <v>535</v>
      </c>
      <c r="B40" s="52"/>
      <c r="C40" s="52"/>
      <c r="D40" s="52"/>
      <c r="E40" s="52"/>
      <c r="F40" s="52"/>
    </row>
    <row r="41" spans="1:6" x14ac:dyDescent="0.25">
      <c r="A41" s="139"/>
      <c r="B41" s="52"/>
      <c r="C41" s="52"/>
      <c r="D41" s="52"/>
      <c r="E41" s="52"/>
      <c r="F41" s="52"/>
    </row>
    <row r="42" spans="1:6" x14ac:dyDescent="0.25">
      <c r="A42" s="150" t="s">
        <v>536</v>
      </c>
      <c r="B42" s="52"/>
      <c r="C42" s="52"/>
      <c r="D42" s="52"/>
      <c r="E42" s="52"/>
      <c r="F42" s="52"/>
    </row>
    <row r="43" spans="1:6" x14ac:dyDescent="0.25">
      <c r="A43" s="151" t="s">
        <v>537</v>
      </c>
      <c r="B43" s="90"/>
      <c r="C43" s="90"/>
      <c r="D43" s="90"/>
      <c r="E43" s="90"/>
      <c r="F43" s="90"/>
    </row>
    <row r="44" spans="1:6" x14ac:dyDescent="0.25">
      <c r="A44" s="151" t="s">
        <v>538</v>
      </c>
      <c r="B44" s="90"/>
      <c r="C44" s="90"/>
      <c r="D44" s="90"/>
      <c r="E44" s="90"/>
      <c r="F44" s="90"/>
    </row>
    <row r="45" spans="1:6" x14ac:dyDescent="0.25">
      <c r="A45" s="151" t="s">
        <v>539</v>
      </c>
      <c r="B45" s="90"/>
      <c r="C45" s="90"/>
      <c r="D45" s="90"/>
      <c r="E45" s="90"/>
      <c r="F45" s="90"/>
    </row>
    <row r="46" spans="1:6" x14ac:dyDescent="0.25">
      <c r="A46" s="139"/>
      <c r="B46" s="52"/>
      <c r="C46" s="52"/>
      <c r="D46" s="52"/>
      <c r="E46" s="52"/>
      <c r="F46" s="52"/>
    </row>
    <row r="47" spans="1:6" ht="30" x14ac:dyDescent="0.25">
      <c r="A47" s="150" t="s">
        <v>540</v>
      </c>
      <c r="B47" s="52"/>
      <c r="C47" s="52"/>
      <c r="D47" s="52"/>
      <c r="E47" s="52"/>
      <c r="F47" s="52"/>
    </row>
    <row r="48" spans="1:6" x14ac:dyDescent="0.25">
      <c r="A48" s="151" t="s">
        <v>538</v>
      </c>
      <c r="B48" s="90"/>
      <c r="C48" s="90"/>
      <c r="D48" s="90"/>
      <c r="E48" s="90"/>
      <c r="F48" s="90"/>
    </row>
    <row r="49" spans="1:6" x14ac:dyDescent="0.25">
      <c r="A49" s="151" t="s">
        <v>539</v>
      </c>
      <c r="B49" s="90"/>
      <c r="C49" s="90"/>
      <c r="D49" s="90"/>
      <c r="E49" s="90"/>
      <c r="F49" s="90"/>
    </row>
    <row r="50" spans="1:6" x14ac:dyDescent="0.25">
      <c r="A50" s="139"/>
      <c r="B50" s="52"/>
      <c r="C50" s="52"/>
      <c r="D50" s="52"/>
      <c r="E50" s="52"/>
      <c r="F50" s="52"/>
    </row>
    <row r="51" spans="1:6" x14ac:dyDescent="0.25">
      <c r="A51" s="150" t="s">
        <v>541</v>
      </c>
      <c r="B51" s="52"/>
      <c r="C51" s="52"/>
      <c r="D51" s="52"/>
      <c r="E51" s="52"/>
      <c r="F51" s="52"/>
    </row>
    <row r="52" spans="1:6" x14ac:dyDescent="0.25">
      <c r="A52" s="151" t="s">
        <v>538</v>
      </c>
      <c r="B52" s="90"/>
      <c r="C52" s="90"/>
      <c r="D52" s="90"/>
      <c r="E52" s="90"/>
      <c r="F52" s="90"/>
    </row>
    <row r="53" spans="1:6" x14ac:dyDescent="0.25">
      <c r="A53" s="151" t="s">
        <v>539</v>
      </c>
      <c r="B53" s="90"/>
      <c r="C53" s="90"/>
      <c r="D53" s="90"/>
      <c r="E53" s="90"/>
      <c r="F53" s="90"/>
    </row>
    <row r="54" spans="1:6" x14ac:dyDescent="0.25">
      <c r="A54" s="151" t="s">
        <v>542</v>
      </c>
      <c r="B54" s="90"/>
      <c r="C54" s="90"/>
      <c r="D54" s="90"/>
      <c r="E54" s="90"/>
      <c r="F54" s="90"/>
    </row>
    <row r="55" spans="1:6" x14ac:dyDescent="0.25">
      <c r="A55" s="139"/>
      <c r="B55" s="52"/>
      <c r="C55" s="52"/>
      <c r="D55" s="52"/>
      <c r="E55" s="52"/>
      <c r="F55" s="52"/>
    </row>
    <row r="56" spans="1:6" x14ac:dyDescent="0.25">
      <c r="A56" s="150" t="s">
        <v>543</v>
      </c>
      <c r="B56" s="52"/>
      <c r="C56" s="52"/>
      <c r="D56" s="52"/>
      <c r="E56" s="52"/>
      <c r="F56" s="52"/>
    </row>
    <row r="57" spans="1:6" x14ac:dyDescent="0.25">
      <c r="A57" s="151" t="s">
        <v>538</v>
      </c>
      <c r="B57" s="90"/>
      <c r="C57" s="90"/>
      <c r="D57" s="90"/>
      <c r="E57" s="90"/>
      <c r="F57" s="90"/>
    </row>
    <row r="58" spans="1:6" x14ac:dyDescent="0.25">
      <c r="A58" s="151" t="s">
        <v>539</v>
      </c>
      <c r="B58" s="90"/>
      <c r="C58" s="90"/>
      <c r="D58" s="90"/>
      <c r="E58" s="90"/>
      <c r="F58" s="90"/>
    </row>
    <row r="59" spans="1:6" x14ac:dyDescent="0.25">
      <c r="A59" s="139"/>
      <c r="B59" s="52"/>
      <c r="C59" s="52"/>
      <c r="D59" s="52"/>
      <c r="E59" s="52"/>
      <c r="F59" s="52"/>
    </row>
    <row r="60" spans="1:6" x14ac:dyDescent="0.25">
      <c r="A60" s="150" t="s">
        <v>544</v>
      </c>
      <c r="B60" s="52"/>
      <c r="C60" s="52"/>
      <c r="D60" s="52"/>
      <c r="E60" s="52"/>
      <c r="F60" s="52"/>
    </row>
    <row r="61" spans="1:6" x14ac:dyDescent="0.25">
      <c r="A61" s="151" t="s">
        <v>545</v>
      </c>
      <c r="B61" s="138"/>
      <c r="C61" s="138"/>
      <c r="D61" s="138"/>
      <c r="E61" s="138"/>
      <c r="F61" s="138"/>
    </row>
    <row r="62" spans="1:6" x14ac:dyDescent="0.25">
      <c r="A62" s="151" t="s">
        <v>546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547</v>
      </c>
      <c r="B64" s="138"/>
      <c r="C64" s="138"/>
      <c r="D64" s="138"/>
      <c r="E64" s="138"/>
      <c r="F64" s="138"/>
    </row>
    <row r="65" spans="1:6" x14ac:dyDescent="0.25">
      <c r="A65" s="151" t="s">
        <v>548</v>
      </c>
      <c r="B65" s="138"/>
      <c r="C65" s="138"/>
      <c r="D65" s="138"/>
      <c r="E65" s="138"/>
      <c r="F65" s="138"/>
    </row>
    <row r="66" spans="1:6" x14ac:dyDescent="0.25">
      <c r="A66" s="151" t="s">
        <v>549</v>
      </c>
      <c r="B66" s="139"/>
      <c r="C66" s="52"/>
      <c r="D66" s="139"/>
      <c r="E66" s="139"/>
      <c r="F66" s="139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82" t="s">
        <v>436</v>
      </c>
      <c r="B1" s="282"/>
      <c r="C1" s="282"/>
      <c r="D1" s="282"/>
      <c r="E1" s="282"/>
      <c r="F1" s="282"/>
      <c r="G1" s="282"/>
    </row>
    <row r="2" spans="1:7" x14ac:dyDescent="0.25">
      <c r="A2" s="125" t="str">
        <f>'Formato 1'!A2</f>
        <v xml:space="preserve"> Municipio de Valle de Santiago, Gto.</v>
      </c>
      <c r="B2" s="126"/>
      <c r="C2" s="126"/>
      <c r="D2" s="126"/>
      <c r="E2" s="126"/>
      <c r="F2" s="126"/>
      <c r="G2" s="127"/>
    </row>
    <row r="3" spans="1:7" x14ac:dyDescent="0.25">
      <c r="A3" s="128" t="s">
        <v>437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438</v>
      </c>
      <c r="B5" s="129"/>
      <c r="C5" s="129"/>
      <c r="D5" s="129"/>
      <c r="E5" s="129"/>
      <c r="F5" s="129"/>
      <c r="G5" s="130"/>
    </row>
    <row r="6" spans="1:7" x14ac:dyDescent="0.25">
      <c r="A6" s="280" t="s">
        <v>550</v>
      </c>
      <c r="B6" s="35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83.25" customHeight="1" x14ac:dyDescent="0.25">
      <c r="A7" s="281"/>
      <c r="B7" s="69" t="s">
        <v>551</v>
      </c>
      <c r="C7" s="281"/>
      <c r="D7" s="281"/>
      <c r="E7" s="281"/>
      <c r="F7" s="281"/>
      <c r="G7" s="281"/>
    </row>
    <row r="8" spans="1:7" ht="30" x14ac:dyDescent="0.25">
      <c r="A8" s="70" t="s">
        <v>493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553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554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555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556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494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558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559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495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561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3" t="s">
        <v>470</v>
      </c>
      <c r="B1" s="283"/>
      <c r="C1" s="283"/>
      <c r="D1" s="283"/>
      <c r="E1" s="283"/>
      <c r="F1" s="283"/>
      <c r="G1" s="283"/>
    </row>
    <row r="2" spans="1:7" x14ac:dyDescent="0.25">
      <c r="A2" s="125" t="str">
        <f>'Formato 1'!A2</f>
        <v xml:space="preserve"> Municipio de Valle de Santiago,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471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438</v>
      </c>
      <c r="B5" s="111"/>
      <c r="C5" s="111"/>
      <c r="D5" s="111"/>
      <c r="E5" s="111"/>
      <c r="F5" s="111"/>
      <c r="G5" s="112"/>
    </row>
    <row r="6" spans="1:7" x14ac:dyDescent="0.25">
      <c r="A6" s="284" t="s">
        <v>562</v>
      </c>
      <c r="B6" s="35">
        <v>2022</v>
      </c>
      <c r="C6" s="280">
        <f>+B6+1</f>
        <v>2023</v>
      </c>
      <c r="D6" s="280">
        <f>+C6+1</f>
        <v>2024</v>
      </c>
      <c r="E6" s="280">
        <f>+D6+1</f>
        <v>2025</v>
      </c>
      <c r="F6" s="280">
        <f>+E6+1</f>
        <v>2026</v>
      </c>
      <c r="G6" s="280">
        <f>+F6+1</f>
        <v>2027</v>
      </c>
    </row>
    <row r="7" spans="1:7" ht="57.75" customHeight="1" x14ac:dyDescent="0.25">
      <c r="A7" s="285"/>
      <c r="B7" s="36" t="s">
        <v>551</v>
      </c>
      <c r="C7" s="281"/>
      <c r="D7" s="281"/>
      <c r="E7" s="281"/>
      <c r="F7" s="281"/>
      <c r="G7" s="281"/>
    </row>
    <row r="8" spans="1:7" x14ac:dyDescent="0.25">
      <c r="A8" s="26" t="s">
        <v>472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563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564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565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563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3" t="s">
        <v>485</v>
      </c>
      <c r="B1" s="283"/>
      <c r="C1" s="283"/>
      <c r="D1" s="283"/>
      <c r="E1" s="283"/>
      <c r="F1" s="283"/>
      <c r="G1" s="283"/>
    </row>
    <row r="2" spans="1:7" x14ac:dyDescent="0.25">
      <c r="A2" s="125" t="str">
        <f>'Formato 1'!A2</f>
        <v xml:space="preserve"> Municipio de Valle de Santiago,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486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87" t="s">
        <v>550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35">
        <f>+F5+1</f>
        <v>2022</v>
      </c>
    </row>
    <row r="6" spans="1:7" ht="32.25" x14ac:dyDescent="0.25">
      <c r="A6" s="273"/>
      <c r="B6" s="289"/>
      <c r="C6" s="289"/>
      <c r="D6" s="289"/>
      <c r="E6" s="289"/>
      <c r="F6" s="289"/>
      <c r="G6" s="36" t="s">
        <v>566</v>
      </c>
    </row>
    <row r="7" spans="1:7" x14ac:dyDescent="0.25">
      <c r="A7" s="61" t="s">
        <v>493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567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568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448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449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571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455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572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494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574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495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496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577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86" t="s">
        <v>578</v>
      </c>
      <c r="B39" s="286"/>
      <c r="C39" s="286"/>
      <c r="D39" s="286"/>
      <c r="E39" s="286"/>
      <c r="F39" s="286"/>
      <c r="G39" s="286"/>
    </row>
    <row r="40" spans="1:7" x14ac:dyDescent="0.25">
      <c r="A40" s="286" t="s">
        <v>579</v>
      </c>
      <c r="B40" s="286"/>
      <c r="C40" s="286"/>
      <c r="D40" s="286"/>
      <c r="E40" s="286"/>
      <c r="F40" s="286"/>
      <c r="G40" s="2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3" t="s">
        <v>499</v>
      </c>
      <c r="B1" s="283"/>
      <c r="C1" s="283"/>
      <c r="D1" s="283"/>
      <c r="E1" s="283"/>
      <c r="F1" s="283"/>
      <c r="G1" s="283"/>
    </row>
    <row r="2" spans="1:7" x14ac:dyDescent="0.25">
      <c r="A2" s="125" t="str">
        <f>'Formato 1'!A2</f>
        <v xml:space="preserve"> Municipio de Valle de Santiago,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500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90" t="s">
        <v>562</v>
      </c>
      <c r="B5" s="288">
        <v>2017</v>
      </c>
      <c r="C5" s="288">
        <f>+B5+1</f>
        <v>2018</v>
      </c>
      <c r="D5" s="288">
        <f>+C5+1</f>
        <v>2019</v>
      </c>
      <c r="E5" s="288">
        <f>+D5+1</f>
        <v>2020</v>
      </c>
      <c r="F5" s="288">
        <f>+E5+1</f>
        <v>2021</v>
      </c>
      <c r="G5" s="35">
        <v>2022</v>
      </c>
    </row>
    <row r="6" spans="1:7" ht="48.75" customHeight="1" x14ac:dyDescent="0.25">
      <c r="A6" s="291"/>
      <c r="B6" s="289"/>
      <c r="C6" s="289"/>
      <c r="D6" s="289"/>
      <c r="E6" s="289"/>
      <c r="F6" s="289"/>
      <c r="G6" s="36" t="s">
        <v>580</v>
      </c>
    </row>
    <row r="7" spans="1:7" x14ac:dyDescent="0.25">
      <c r="A7" s="26" t="s">
        <v>472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563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564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565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563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564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581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86" t="s">
        <v>578</v>
      </c>
      <c r="B32" s="286"/>
      <c r="C32" s="286"/>
      <c r="D32" s="286"/>
      <c r="E32" s="286"/>
      <c r="F32" s="286"/>
      <c r="G32" s="286"/>
    </row>
    <row r="33" spans="1:7" x14ac:dyDescent="0.25">
      <c r="A33" s="286" t="s">
        <v>579</v>
      </c>
      <c r="B33" s="286"/>
      <c r="C33" s="286"/>
      <c r="D33" s="286"/>
      <c r="E33" s="286"/>
      <c r="F33" s="286"/>
      <c r="G33" s="2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92" t="s">
        <v>503</v>
      </c>
      <c r="B1" s="292"/>
      <c r="C1" s="292"/>
      <c r="D1" s="292"/>
      <c r="E1" s="292"/>
      <c r="F1" s="292"/>
    </row>
    <row r="2" spans="1:6" ht="20.100000000000001" customHeight="1" x14ac:dyDescent="0.25">
      <c r="A2" s="107" t="str">
        <f>'Formato 1'!A2</f>
        <v xml:space="preserve"> Municipio de Valle de Santiago, Gto.</v>
      </c>
      <c r="B2" s="131"/>
      <c r="C2" s="131"/>
      <c r="D2" s="131"/>
      <c r="E2" s="131"/>
      <c r="F2" s="132"/>
    </row>
    <row r="3" spans="1:6" ht="29.25" customHeight="1" x14ac:dyDescent="0.25">
      <c r="A3" s="133" t="s">
        <v>504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505</v>
      </c>
      <c r="C4" s="118" t="s">
        <v>506</v>
      </c>
      <c r="D4" s="118" t="s">
        <v>507</v>
      </c>
      <c r="E4" s="118" t="s">
        <v>508</v>
      </c>
      <c r="F4" s="118" t="s">
        <v>509</v>
      </c>
    </row>
    <row r="5" spans="1:6" ht="12.75" customHeight="1" x14ac:dyDescent="0.25">
      <c r="A5" s="18" t="s">
        <v>510</v>
      </c>
      <c r="B5" s="52"/>
      <c r="C5" s="52"/>
      <c r="D5" s="52"/>
      <c r="E5" s="52"/>
      <c r="F5" s="52"/>
    </row>
    <row r="6" spans="1:6" ht="30" x14ac:dyDescent="0.25">
      <c r="A6" s="58" t="s">
        <v>511</v>
      </c>
      <c r="B6" s="59"/>
      <c r="C6" s="59"/>
      <c r="D6" s="59"/>
      <c r="E6" s="59"/>
      <c r="F6" s="59"/>
    </row>
    <row r="7" spans="1:6" ht="15" x14ac:dyDescent="0.25">
      <c r="A7" s="58" t="s">
        <v>512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513</v>
      </c>
      <c r="B9" s="44"/>
      <c r="C9" s="44"/>
      <c r="D9" s="44"/>
      <c r="E9" s="44"/>
      <c r="F9" s="44"/>
    </row>
    <row r="10" spans="1:6" ht="15" x14ac:dyDescent="0.25">
      <c r="A10" s="58" t="s">
        <v>514</v>
      </c>
      <c r="B10" s="59"/>
      <c r="C10" s="59"/>
      <c r="D10" s="59"/>
      <c r="E10" s="59"/>
      <c r="F10" s="59"/>
    </row>
    <row r="11" spans="1:6" ht="15" x14ac:dyDescent="0.25">
      <c r="A11" s="79" t="s">
        <v>515</v>
      </c>
      <c r="B11" s="59"/>
      <c r="C11" s="59"/>
      <c r="D11" s="59"/>
      <c r="E11" s="59"/>
      <c r="F11" s="59"/>
    </row>
    <row r="12" spans="1:6" ht="15" x14ac:dyDescent="0.25">
      <c r="A12" s="79" t="s">
        <v>516</v>
      </c>
      <c r="B12" s="59"/>
      <c r="C12" s="59"/>
      <c r="D12" s="59"/>
      <c r="E12" s="59"/>
      <c r="F12" s="59"/>
    </row>
    <row r="13" spans="1:6" ht="15" x14ac:dyDescent="0.25">
      <c r="A13" s="79" t="s">
        <v>517</v>
      </c>
      <c r="B13" s="59"/>
      <c r="C13" s="59"/>
      <c r="D13" s="59"/>
      <c r="E13" s="59"/>
      <c r="F13" s="59"/>
    </row>
    <row r="14" spans="1:6" ht="15" x14ac:dyDescent="0.25">
      <c r="A14" s="58" t="s">
        <v>518</v>
      </c>
      <c r="B14" s="59"/>
      <c r="C14" s="59"/>
      <c r="D14" s="59"/>
      <c r="E14" s="59"/>
      <c r="F14" s="59"/>
    </row>
    <row r="15" spans="1:6" ht="15" x14ac:dyDescent="0.25">
      <c r="A15" s="79" t="s">
        <v>515</v>
      </c>
      <c r="B15" s="59"/>
      <c r="C15" s="59"/>
      <c r="D15" s="59"/>
      <c r="E15" s="59"/>
      <c r="F15" s="59"/>
    </row>
    <row r="16" spans="1:6" ht="15" x14ac:dyDescent="0.25">
      <c r="A16" s="79" t="s">
        <v>516</v>
      </c>
      <c r="B16" s="59"/>
      <c r="C16" s="59"/>
      <c r="D16" s="59"/>
      <c r="E16" s="59"/>
      <c r="F16" s="59"/>
    </row>
    <row r="17" spans="1:6" ht="15" x14ac:dyDescent="0.25">
      <c r="A17" s="79" t="s">
        <v>517</v>
      </c>
      <c r="B17" s="59"/>
      <c r="C17" s="59"/>
      <c r="D17" s="59"/>
      <c r="E17" s="59"/>
      <c r="F17" s="59"/>
    </row>
    <row r="18" spans="1:6" ht="15" x14ac:dyDescent="0.25">
      <c r="A18" s="58" t="s">
        <v>519</v>
      </c>
      <c r="B18" s="119"/>
      <c r="C18" s="59"/>
      <c r="D18" s="59"/>
      <c r="E18" s="59"/>
      <c r="F18" s="59"/>
    </row>
    <row r="19" spans="1:6" ht="15" x14ac:dyDescent="0.25">
      <c r="A19" s="58" t="s">
        <v>520</v>
      </c>
      <c r="B19" s="59"/>
      <c r="C19" s="59"/>
      <c r="D19" s="59"/>
      <c r="E19" s="59"/>
      <c r="F19" s="59"/>
    </row>
    <row r="20" spans="1:6" ht="30" x14ac:dyDescent="0.25">
      <c r="A20" s="58" t="s">
        <v>521</v>
      </c>
      <c r="B20" s="120"/>
      <c r="C20" s="120"/>
      <c r="D20" s="120"/>
      <c r="E20" s="120"/>
      <c r="F20" s="120"/>
    </row>
    <row r="21" spans="1:6" ht="30" x14ac:dyDescent="0.25">
      <c r="A21" s="58" t="s">
        <v>522</v>
      </c>
      <c r="B21" s="120"/>
      <c r="C21" s="120"/>
      <c r="D21" s="120"/>
      <c r="E21" s="120"/>
      <c r="F21" s="120"/>
    </row>
    <row r="22" spans="1:6" ht="30" x14ac:dyDescent="0.25">
      <c r="A22" s="58" t="s">
        <v>523</v>
      </c>
      <c r="B22" s="120"/>
      <c r="C22" s="120"/>
      <c r="D22" s="120"/>
      <c r="E22" s="120"/>
      <c r="F22" s="120"/>
    </row>
    <row r="23" spans="1:6" ht="15" x14ac:dyDescent="0.25">
      <c r="A23" s="58" t="s">
        <v>524</v>
      </c>
      <c r="B23" s="120"/>
      <c r="C23" s="120"/>
      <c r="D23" s="120"/>
      <c r="E23" s="120"/>
      <c r="F23" s="120"/>
    </row>
    <row r="24" spans="1:6" ht="15" x14ac:dyDescent="0.25">
      <c r="A24" s="58" t="s">
        <v>525</v>
      </c>
      <c r="B24" s="121"/>
      <c r="C24" s="59"/>
      <c r="D24" s="59"/>
      <c r="E24" s="59"/>
      <c r="F24" s="59"/>
    </row>
    <row r="25" spans="1:6" ht="15" x14ac:dyDescent="0.25">
      <c r="A25" s="58" t="s">
        <v>526</v>
      </c>
      <c r="B25" s="121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527</v>
      </c>
      <c r="B27" s="44"/>
      <c r="C27" s="44"/>
      <c r="D27" s="44"/>
      <c r="E27" s="44"/>
      <c r="F27" s="44"/>
    </row>
    <row r="28" spans="1:6" ht="15" x14ac:dyDescent="0.25">
      <c r="A28" s="58" t="s">
        <v>528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529</v>
      </c>
      <c r="B30" s="44"/>
      <c r="C30" s="44"/>
      <c r="D30" s="44"/>
      <c r="E30" s="44"/>
      <c r="F30" s="44"/>
    </row>
    <row r="31" spans="1:6" ht="15" x14ac:dyDescent="0.25">
      <c r="A31" s="58" t="s">
        <v>514</v>
      </c>
      <c r="B31" s="59"/>
      <c r="C31" s="59"/>
      <c r="D31" s="59"/>
      <c r="E31" s="59"/>
      <c r="F31" s="59"/>
    </row>
    <row r="32" spans="1:6" ht="15" x14ac:dyDescent="0.25">
      <c r="A32" s="58" t="s">
        <v>518</v>
      </c>
      <c r="B32" s="59"/>
      <c r="C32" s="59"/>
      <c r="D32" s="59"/>
      <c r="E32" s="59"/>
      <c r="F32" s="59"/>
    </row>
    <row r="33" spans="1:6" ht="15" x14ac:dyDescent="0.25">
      <c r="A33" s="58" t="s">
        <v>530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531</v>
      </c>
      <c r="B35" s="44"/>
      <c r="C35" s="44"/>
      <c r="D35" s="44"/>
      <c r="E35" s="44"/>
      <c r="F35" s="44"/>
    </row>
    <row r="36" spans="1:6" ht="15" x14ac:dyDescent="0.25">
      <c r="A36" s="58" t="s">
        <v>532</v>
      </c>
      <c r="B36" s="59"/>
      <c r="C36" s="59"/>
      <c r="D36" s="59"/>
      <c r="E36" s="59"/>
      <c r="F36" s="59"/>
    </row>
    <row r="37" spans="1:6" ht="15" x14ac:dyDescent="0.25">
      <c r="A37" s="58" t="s">
        <v>533</v>
      </c>
      <c r="B37" s="59"/>
      <c r="C37" s="59"/>
      <c r="D37" s="59"/>
      <c r="E37" s="59"/>
      <c r="F37" s="59"/>
    </row>
    <row r="38" spans="1:6" ht="15" x14ac:dyDescent="0.25">
      <c r="A38" s="58" t="s">
        <v>534</v>
      </c>
      <c r="B38" s="121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535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536</v>
      </c>
      <c r="B42" s="44"/>
      <c r="C42" s="44"/>
      <c r="D42" s="44"/>
      <c r="E42" s="44"/>
      <c r="F42" s="44"/>
    </row>
    <row r="43" spans="1:6" ht="15" x14ac:dyDescent="0.25">
      <c r="A43" s="58" t="s">
        <v>537</v>
      </c>
      <c r="B43" s="59"/>
      <c r="C43" s="59"/>
      <c r="D43" s="59"/>
      <c r="E43" s="59"/>
      <c r="F43" s="59"/>
    </row>
    <row r="44" spans="1:6" ht="15" x14ac:dyDescent="0.25">
      <c r="A44" s="58" t="s">
        <v>538</v>
      </c>
      <c r="B44" s="59"/>
      <c r="C44" s="59"/>
      <c r="D44" s="59"/>
      <c r="E44" s="59"/>
      <c r="F44" s="59"/>
    </row>
    <row r="45" spans="1:6" ht="15" x14ac:dyDescent="0.25">
      <c r="A45" s="58" t="s">
        <v>539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540</v>
      </c>
      <c r="B47" s="44"/>
      <c r="C47" s="44"/>
      <c r="D47" s="44"/>
      <c r="E47" s="44"/>
      <c r="F47" s="44"/>
    </row>
    <row r="48" spans="1:6" ht="15" x14ac:dyDescent="0.25">
      <c r="A48" s="58" t="s">
        <v>538</v>
      </c>
      <c r="B48" s="120"/>
      <c r="C48" s="120"/>
      <c r="D48" s="120"/>
      <c r="E48" s="120"/>
      <c r="F48" s="120"/>
    </row>
    <row r="49" spans="1:6" ht="15" x14ac:dyDescent="0.25">
      <c r="A49" s="58" t="s">
        <v>539</v>
      </c>
      <c r="B49" s="120"/>
      <c r="C49" s="120"/>
      <c r="D49" s="120"/>
      <c r="E49" s="120"/>
      <c r="F49" s="120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541</v>
      </c>
      <c r="B51" s="44"/>
      <c r="C51" s="44"/>
      <c r="D51" s="44"/>
      <c r="E51" s="44"/>
      <c r="F51" s="44"/>
    </row>
    <row r="52" spans="1:6" ht="15" x14ac:dyDescent="0.25">
      <c r="A52" s="58" t="s">
        <v>538</v>
      </c>
      <c r="B52" s="59"/>
      <c r="C52" s="59"/>
      <c r="D52" s="59"/>
      <c r="E52" s="59"/>
      <c r="F52" s="59"/>
    </row>
    <row r="53" spans="1:6" ht="15" x14ac:dyDescent="0.25">
      <c r="A53" s="58" t="s">
        <v>539</v>
      </c>
      <c r="B53" s="59"/>
      <c r="C53" s="59"/>
      <c r="D53" s="59"/>
      <c r="E53" s="59"/>
      <c r="F53" s="59"/>
    </row>
    <row r="54" spans="1:6" ht="15" x14ac:dyDescent="0.25">
      <c r="A54" s="58" t="s">
        <v>542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543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538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539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544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545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546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547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548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549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3" sqref="E1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6" t="s">
        <v>122</v>
      </c>
      <c r="B1" s="257"/>
      <c r="C1" s="257"/>
      <c r="D1" s="257"/>
      <c r="E1" s="257"/>
      <c r="F1" s="257"/>
      <c r="G1" s="257"/>
      <c r="H1" s="258"/>
    </row>
    <row r="2" spans="1:8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0"/>
      <c r="H2" s="261"/>
    </row>
    <row r="3" spans="1:8" ht="15" customHeight="1" x14ac:dyDescent="0.25">
      <c r="A3" s="262" t="s">
        <v>123</v>
      </c>
      <c r="B3" s="263"/>
      <c r="C3" s="263"/>
      <c r="D3" s="263"/>
      <c r="E3" s="263"/>
      <c r="F3" s="263"/>
      <c r="G3" s="263"/>
      <c r="H3" s="264"/>
    </row>
    <row r="4" spans="1:8" ht="15" customHeight="1" x14ac:dyDescent="0.25">
      <c r="A4" s="262" t="s">
        <v>584</v>
      </c>
      <c r="B4" s="263"/>
      <c r="C4" s="263"/>
      <c r="D4" s="263"/>
      <c r="E4" s="263"/>
      <c r="F4" s="263"/>
      <c r="G4" s="263"/>
      <c r="H4" s="264"/>
    </row>
    <row r="5" spans="1:8" x14ac:dyDescent="0.25">
      <c r="A5" s="265" t="s">
        <v>2</v>
      </c>
      <c r="B5" s="266"/>
      <c r="C5" s="266"/>
      <c r="D5" s="266"/>
      <c r="E5" s="266"/>
      <c r="F5" s="266"/>
      <c r="G5" s="266"/>
      <c r="H5" s="267"/>
    </row>
    <row r="6" spans="1:8" ht="41.45" customHeight="1" x14ac:dyDescent="0.2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131</v>
      </c>
      <c r="B8" s="4">
        <f t="shared" ref="B8:H8" si="0">B9+B13</f>
        <v>4821428.68</v>
      </c>
      <c r="C8" s="4">
        <f t="shared" si="0"/>
        <v>0</v>
      </c>
      <c r="D8" s="4">
        <f t="shared" si="0"/>
        <v>6205357.1299999999</v>
      </c>
      <c r="E8" s="4">
        <f t="shared" si="0"/>
        <v>0</v>
      </c>
      <c r="F8" s="4">
        <f t="shared" si="0"/>
        <v>-1383928.4500000002</v>
      </c>
      <c r="G8" s="4">
        <f t="shared" si="0"/>
        <v>574581.01</v>
      </c>
      <c r="H8" s="4">
        <f t="shared" si="0"/>
        <v>0</v>
      </c>
    </row>
    <row r="9" spans="1:8" ht="15.75" customHeight="1" x14ac:dyDescent="0.25">
      <c r="A9" s="103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6205357.1299999999</v>
      </c>
      <c r="E9" s="46">
        <f t="shared" si="1"/>
        <v>0</v>
      </c>
      <c r="F9" s="46">
        <f t="shared" si="1"/>
        <v>-6205357.1299999999</v>
      </c>
      <c r="G9" s="46">
        <f t="shared" si="1"/>
        <v>574581.01</v>
      </c>
      <c r="H9" s="46">
        <f t="shared" si="1"/>
        <v>0</v>
      </c>
    </row>
    <row r="10" spans="1:8" ht="17.25" customHeight="1" x14ac:dyDescent="0.25">
      <c r="A10" s="104" t="s">
        <v>133</v>
      </c>
      <c r="B10" s="176">
        <v>0</v>
      </c>
      <c r="C10" s="176">
        <v>0</v>
      </c>
      <c r="D10" s="176">
        <v>6205357.1299999999</v>
      </c>
      <c r="E10" s="176">
        <v>0</v>
      </c>
      <c r="F10" s="175">
        <v>-6205357.1299999999</v>
      </c>
      <c r="G10" s="176">
        <v>574581.01</v>
      </c>
      <c r="H10" s="176">
        <v>0</v>
      </c>
    </row>
    <row r="11" spans="1:8" x14ac:dyDescent="0.25">
      <c r="A11" s="104" t="s">
        <v>134</v>
      </c>
      <c r="B11" s="176">
        <v>0</v>
      </c>
      <c r="C11" s="175">
        <v>0</v>
      </c>
      <c r="D11" s="176">
        <v>0</v>
      </c>
      <c r="E11" s="176">
        <v>0</v>
      </c>
      <c r="F11" s="175">
        <v>0</v>
      </c>
      <c r="G11" s="176">
        <v>0</v>
      </c>
      <c r="H11" s="175">
        <v>0</v>
      </c>
    </row>
    <row r="12" spans="1:8" ht="16.5" customHeight="1" x14ac:dyDescent="0.25">
      <c r="A12" s="104" t="s">
        <v>135</v>
      </c>
      <c r="B12" s="176">
        <v>0</v>
      </c>
      <c r="C12" s="175">
        <v>0</v>
      </c>
      <c r="D12" s="176">
        <v>0</v>
      </c>
      <c r="E12" s="176">
        <v>0</v>
      </c>
      <c r="F12" s="175">
        <v>0</v>
      </c>
      <c r="G12" s="176">
        <v>0</v>
      </c>
      <c r="H12" s="175">
        <v>0</v>
      </c>
    </row>
    <row r="13" spans="1:8" x14ac:dyDescent="0.25">
      <c r="A13" s="103" t="s">
        <v>136</v>
      </c>
      <c r="B13" s="46">
        <f t="shared" ref="B13:H13" si="2">SUM(B14:B16)</f>
        <v>4821428.68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4821428.68</v>
      </c>
      <c r="G13" s="46">
        <f t="shared" si="2"/>
        <v>0</v>
      </c>
      <c r="H13" s="46">
        <f t="shared" si="2"/>
        <v>0</v>
      </c>
    </row>
    <row r="14" spans="1:8" x14ac:dyDescent="0.25">
      <c r="A14" s="104" t="s">
        <v>137</v>
      </c>
      <c r="B14" s="178">
        <v>4821428.68</v>
      </c>
      <c r="C14" s="178">
        <v>0</v>
      </c>
      <c r="D14" s="178">
        <v>0</v>
      </c>
      <c r="E14" s="178">
        <v>0</v>
      </c>
      <c r="F14" s="177">
        <v>4821428.68</v>
      </c>
      <c r="G14" s="177">
        <v>0</v>
      </c>
      <c r="H14" s="178">
        <v>0</v>
      </c>
    </row>
    <row r="15" spans="1:8" ht="15" customHeight="1" x14ac:dyDescent="0.25">
      <c r="A15" s="104" t="s">
        <v>138</v>
      </c>
      <c r="B15" s="178">
        <v>0</v>
      </c>
      <c r="C15" s="178">
        <v>0</v>
      </c>
      <c r="D15" s="178">
        <v>0</v>
      </c>
      <c r="E15" s="178">
        <v>0</v>
      </c>
      <c r="F15" s="177">
        <v>0</v>
      </c>
      <c r="G15" s="177">
        <v>0</v>
      </c>
      <c r="H15" s="177">
        <v>0</v>
      </c>
    </row>
    <row r="16" spans="1:8" x14ac:dyDescent="0.25">
      <c r="A16" s="104" t="s">
        <v>139</v>
      </c>
      <c r="B16" s="178">
        <v>0</v>
      </c>
      <c r="C16" s="178">
        <v>0</v>
      </c>
      <c r="D16" s="178">
        <v>0</v>
      </c>
      <c r="E16" s="178">
        <v>0</v>
      </c>
      <c r="F16" s="177">
        <v>0</v>
      </c>
      <c r="G16" s="177">
        <v>0</v>
      </c>
      <c r="H16" s="177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140</v>
      </c>
      <c r="B18" s="181">
        <v>49205592.140000001</v>
      </c>
      <c r="C18" s="182"/>
      <c r="D18" s="182"/>
      <c r="E18" s="182"/>
      <c r="F18" s="181">
        <v>10219176.039999999</v>
      </c>
      <c r="G18" s="182"/>
      <c r="H18" s="182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141</v>
      </c>
      <c r="B20" s="4">
        <f t="shared" ref="B20:H20" si="3">B8+B18</f>
        <v>54027020.82</v>
      </c>
      <c r="C20" s="4">
        <f t="shared" si="3"/>
        <v>0</v>
      </c>
      <c r="D20" s="4">
        <f t="shared" si="3"/>
        <v>6205357.1299999999</v>
      </c>
      <c r="E20" s="4">
        <f t="shared" si="3"/>
        <v>0</v>
      </c>
      <c r="F20" s="4">
        <f>F8+F18</f>
        <v>8835247.5899999999</v>
      </c>
      <c r="G20" s="4">
        <f t="shared" si="3"/>
        <v>574581.01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143</v>
      </c>
      <c r="B23" s="179">
        <v>0</v>
      </c>
      <c r="C23" s="179">
        <v>0</v>
      </c>
      <c r="D23" s="179">
        <v>0</v>
      </c>
      <c r="E23" s="179">
        <v>0</v>
      </c>
      <c r="F23" s="179">
        <v>0</v>
      </c>
      <c r="G23" s="179">
        <v>0</v>
      </c>
      <c r="H23" s="179">
        <v>0</v>
      </c>
    </row>
    <row r="24" spans="1:8" ht="15" customHeight="1" x14ac:dyDescent="0.25">
      <c r="A24" s="106" t="s">
        <v>144</v>
      </c>
      <c r="B24" s="179">
        <v>0</v>
      </c>
      <c r="C24" s="179">
        <v>0</v>
      </c>
      <c r="D24" s="179">
        <v>0</v>
      </c>
      <c r="E24" s="179">
        <v>0</v>
      </c>
      <c r="F24" s="179">
        <v>0</v>
      </c>
      <c r="G24" s="179">
        <v>0</v>
      </c>
      <c r="H24" s="179">
        <v>0</v>
      </c>
    </row>
    <row r="25" spans="1:8" x14ac:dyDescent="0.25">
      <c r="A25" s="106" t="s">
        <v>145</v>
      </c>
      <c r="B25" s="179">
        <v>0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  <c r="H25" s="179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147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</row>
    <row r="29" spans="1:8" ht="15" customHeight="1" x14ac:dyDescent="0.25">
      <c r="A29" s="106" t="s">
        <v>148</v>
      </c>
      <c r="B29" s="180">
        <v>0</v>
      </c>
      <c r="C29" s="180">
        <v>0</v>
      </c>
      <c r="D29" s="180">
        <v>0</v>
      </c>
      <c r="E29" s="180">
        <v>0</v>
      </c>
      <c r="F29" s="180">
        <v>0</v>
      </c>
      <c r="G29" s="180">
        <v>0</v>
      </c>
      <c r="H29" s="180">
        <v>0</v>
      </c>
    </row>
    <row r="30" spans="1:8" ht="15.75" customHeight="1" x14ac:dyDescent="0.25">
      <c r="A30" s="106" t="s">
        <v>149</v>
      </c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68" t="s">
        <v>151</v>
      </c>
      <c r="B33" s="268"/>
      <c r="C33" s="268"/>
      <c r="D33" s="268"/>
      <c r="E33" s="268"/>
      <c r="F33" s="268"/>
      <c r="G33" s="268"/>
      <c r="H33" s="268"/>
    </row>
    <row r="34" spans="1:8" ht="14.45" customHeight="1" x14ac:dyDescent="0.25">
      <c r="A34" s="268"/>
      <c r="B34" s="268"/>
      <c r="C34" s="268"/>
      <c r="D34" s="268"/>
      <c r="E34" s="268"/>
      <c r="F34" s="268"/>
      <c r="G34" s="268"/>
      <c r="H34" s="268"/>
    </row>
    <row r="35" spans="1:8" ht="14.45" customHeight="1" x14ac:dyDescent="0.25">
      <c r="A35" s="268"/>
      <c r="B35" s="268"/>
      <c r="C35" s="268"/>
      <c r="D35" s="268"/>
      <c r="E35" s="268"/>
      <c r="F35" s="268"/>
      <c r="G35" s="268"/>
      <c r="H35" s="268"/>
    </row>
    <row r="36" spans="1:8" ht="14.45" customHeight="1" x14ac:dyDescent="0.25">
      <c r="A36" s="268"/>
      <c r="B36" s="268"/>
      <c r="C36" s="268"/>
      <c r="D36" s="268"/>
      <c r="E36" s="268"/>
      <c r="F36" s="268"/>
      <c r="G36" s="268"/>
      <c r="H36" s="268"/>
    </row>
    <row r="37" spans="1:8" ht="14.45" customHeight="1" x14ac:dyDescent="0.25">
      <c r="A37" s="268"/>
      <c r="B37" s="268"/>
      <c r="C37" s="268"/>
      <c r="D37" s="268"/>
      <c r="E37" s="268"/>
      <c r="F37" s="268"/>
      <c r="G37" s="268"/>
      <c r="H37" s="268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6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6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3:H13 B17:H17 B26:H27 B31:H31 B21:H22 B20:E20 G20:H20 B19:H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6" t="s">
        <v>162</v>
      </c>
      <c r="B1" s="257"/>
      <c r="C1" s="257"/>
      <c r="D1" s="257"/>
      <c r="E1" s="257"/>
      <c r="F1" s="257"/>
      <c r="G1" s="257"/>
      <c r="H1" s="257"/>
      <c r="I1" s="257"/>
      <c r="J1" s="257"/>
      <c r="K1" s="258"/>
    </row>
    <row r="2" spans="1:11" ht="14.45" customHeight="1" x14ac:dyDescent="0.25">
      <c r="A2" s="259" t="str">
        <f>'Formato 1'!A2</f>
        <v xml:space="preserve"> Municipio de Valle de Santiago, Gto.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</row>
    <row r="3" spans="1:11" x14ac:dyDescent="0.25">
      <c r="A3" s="262" t="s">
        <v>163</v>
      </c>
      <c r="B3" s="263"/>
      <c r="C3" s="263"/>
      <c r="D3" s="263"/>
      <c r="E3" s="263"/>
      <c r="F3" s="263"/>
      <c r="G3" s="263"/>
      <c r="H3" s="263"/>
      <c r="I3" s="263"/>
      <c r="J3" s="263"/>
      <c r="K3" s="264"/>
    </row>
    <row r="4" spans="1:11" x14ac:dyDescent="0.25">
      <c r="A4" s="262" t="str">
        <f>'Formato 2'!A4</f>
        <v>del 01 de Enero al 30 de Septiembre de 2025</v>
      </c>
      <c r="B4" s="263"/>
      <c r="C4" s="263"/>
      <c r="D4" s="263"/>
      <c r="E4" s="263"/>
      <c r="F4" s="263"/>
      <c r="G4" s="263"/>
      <c r="H4" s="263"/>
      <c r="I4" s="263"/>
      <c r="J4" s="263"/>
      <c r="K4" s="264"/>
    </row>
    <row r="5" spans="1:11" x14ac:dyDescent="0.25">
      <c r="A5" s="265" t="s">
        <v>2</v>
      </c>
      <c r="B5" s="266"/>
      <c r="C5" s="266"/>
      <c r="D5" s="266"/>
      <c r="E5" s="266"/>
      <c r="F5" s="266"/>
      <c r="G5" s="266"/>
      <c r="H5" s="266"/>
      <c r="I5" s="266"/>
      <c r="J5" s="266"/>
      <c r="K5" s="267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175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176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177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178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179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7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180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181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182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183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184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7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185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D74" sqref="D7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6" t="s">
        <v>186</v>
      </c>
      <c r="B1" s="257"/>
      <c r="C1" s="257"/>
      <c r="D1" s="258"/>
    </row>
    <row r="2" spans="1:4" x14ac:dyDescent="0.25">
      <c r="A2" s="107" t="str">
        <f>'Formato 1'!A2</f>
        <v xml:space="preserve"> Municipio de Valle de Santiago, Gto.</v>
      </c>
      <c r="B2" s="108"/>
      <c r="C2" s="108"/>
      <c r="D2" s="109"/>
    </row>
    <row r="3" spans="1:4" x14ac:dyDescent="0.25">
      <c r="A3" s="110" t="s">
        <v>187</v>
      </c>
      <c r="B3" s="111"/>
      <c r="C3" s="111"/>
      <c r="D3" s="112"/>
    </row>
    <row r="4" spans="1:4" x14ac:dyDescent="0.25">
      <c r="A4" s="110" t="str">
        <f>'Formato 3'!A4</f>
        <v>del 01 de Enero al 30 de Septiembre de 2025</v>
      </c>
      <c r="B4" s="111"/>
      <c r="C4" s="111"/>
      <c r="D4" s="112"/>
    </row>
    <row r="5" spans="1:4" x14ac:dyDescent="0.25">
      <c r="A5" s="113" t="s">
        <v>2</v>
      </c>
      <c r="B5" s="114"/>
      <c r="C5" s="114"/>
      <c r="D5" s="115"/>
    </row>
    <row r="6" spans="1:4" ht="15" customHeight="1" x14ac:dyDescent="0.25"/>
    <row r="7" spans="1:4" ht="30" x14ac:dyDescent="0.25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">
        <f>SUM(B9:B11)</f>
        <v>551168571.45000005</v>
      </c>
      <c r="C8" s="14">
        <f>SUM(C9:C11)</f>
        <v>431815514.38999999</v>
      </c>
      <c r="D8" s="14">
        <f>SUM(D9:D11)</f>
        <v>427062046.79999995</v>
      </c>
    </row>
    <row r="9" spans="1:4" x14ac:dyDescent="0.25">
      <c r="A9" s="57" t="s">
        <v>192</v>
      </c>
      <c r="B9" s="184">
        <v>335920000</v>
      </c>
      <c r="C9" s="184">
        <v>253239563.59999999</v>
      </c>
      <c r="D9" s="184">
        <v>248486096.00999999</v>
      </c>
    </row>
    <row r="10" spans="1:4" x14ac:dyDescent="0.25">
      <c r="A10" s="57" t="s">
        <v>193</v>
      </c>
      <c r="B10" s="184">
        <v>231920000</v>
      </c>
      <c r="C10" s="184">
        <v>184781307.91999999</v>
      </c>
      <c r="D10" s="184">
        <v>184781307.91999999</v>
      </c>
    </row>
    <row r="11" spans="1:4" x14ac:dyDescent="0.25">
      <c r="A11" s="57" t="s">
        <v>194</v>
      </c>
      <c r="B11" s="183">
        <v>-16671428.550000001</v>
      </c>
      <c r="C11" s="183">
        <v>-6205357.1299999999</v>
      </c>
      <c r="D11" s="183">
        <v>-6205357.1299999999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195</v>
      </c>
      <c r="B13" s="14">
        <f>B14+B15</f>
        <v>551168571.45000005</v>
      </c>
      <c r="C13" s="14">
        <f>C14+C15</f>
        <v>402290186.73000002</v>
      </c>
      <c r="D13" s="14">
        <f>D14+D15</f>
        <v>397049908.90999997</v>
      </c>
    </row>
    <row r="14" spans="1:4" x14ac:dyDescent="0.25">
      <c r="A14" s="57" t="s">
        <v>196</v>
      </c>
      <c r="B14" s="185">
        <v>320920000.00999999</v>
      </c>
      <c r="C14" s="185">
        <v>257319516.08000001</v>
      </c>
      <c r="D14" s="185">
        <v>252536596.38</v>
      </c>
    </row>
    <row r="15" spans="1:4" x14ac:dyDescent="0.25">
      <c r="A15" s="57" t="s">
        <v>197</v>
      </c>
      <c r="B15" s="185">
        <v>230248571.44</v>
      </c>
      <c r="C15" s="185">
        <v>144970670.65000001</v>
      </c>
      <c r="D15" s="185">
        <v>144513312.53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198</v>
      </c>
      <c r="B17" s="15">
        <v>0</v>
      </c>
      <c r="C17" s="14">
        <f>C18+C19</f>
        <v>109774504.31</v>
      </c>
      <c r="D17" s="14">
        <f>D18+D19</f>
        <v>109774504.31</v>
      </c>
    </row>
    <row r="18" spans="1:4" x14ac:dyDescent="0.25">
      <c r="A18" s="57" t="s">
        <v>199</v>
      </c>
      <c r="B18" s="16">
        <v>0</v>
      </c>
      <c r="C18" s="186">
        <v>75887954.599999994</v>
      </c>
      <c r="D18" s="186">
        <v>75887954.599999994</v>
      </c>
    </row>
    <row r="19" spans="1:4" x14ac:dyDescent="0.25">
      <c r="A19" s="57" t="s">
        <v>200</v>
      </c>
      <c r="B19" s="16">
        <v>0</v>
      </c>
      <c r="C19" s="186">
        <v>33886549.710000001</v>
      </c>
      <c r="D19" s="186">
        <v>33886549.710000001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201</v>
      </c>
      <c r="B21" s="14">
        <f>B8-B13+B17</f>
        <v>0</v>
      </c>
      <c r="C21" s="14">
        <f>C8-C13+C17</f>
        <v>139299831.96999997</v>
      </c>
      <c r="D21" s="14">
        <f>D8-D13+D17</f>
        <v>139786642.19999999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202</v>
      </c>
      <c r="B23" s="14">
        <f>B21-B11</f>
        <v>16671428.550000001</v>
      </c>
      <c r="C23" s="14">
        <f>C21-C11</f>
        <v>145505189.09999996</v>
      </c>
      <c r="D23" s="14">
        <f>D21-D11</f>
        <v>145991999.32999998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203</v>
      </c>
      <c r="B25" s="14">
        <f>B23-B17</f>
        <v>16671428.550000001</v>
      </c>
      <c r="C25" s="14">
        <f>C23-C17</f>
        <v>35730684.789999962</v>
      </c>
      <c r="D25" s="14">
        <f>D23-D17</f>
        <v>36217495.019999981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25">
      <c r="A29" s="3" t="s">
        <v>206</v>
      </c>
      <c r="B29" s="4">
        <f>B30+B31</f>
        <v>3532000</v>
      </c>
      <c r="C29" s="4">
        <f>C30+C31</f>
        <v>574581.01</v>
      </c>
      <c r="D29" s="4">
        <f>D30+D31</f>
        <v>574581.01</v>
      </c>
    </row>
    <row r="30" spans="1:4" x14ac:dyDescent="0.25">
      <c r="A30" s="57" t="s">
        <v>207</v>
      </c>
      <c r="B30" s="187">
        <v>2700000</v>
      </c>
      <c r="C30" s="187">
        <v>234150</v>
      </c>
      <c r="D30" s="187">
        <v>234150</v>
      </c>
    </row>
    <row r="31" spans="1:4" x14ac:dyDescent="0.25">
      <c r="A31" s="57" t="s">
        <v>208</v>
      </c>
      <c r="B31" s="187">
        <v>832000</v>
      </c>
      <c r="C31" s="187">
        <v>340431.01</v>
      </c>
      <c r="D31" s="187">
        <v>340431.01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209</v>
      </c>
      <c r="B33" s="4">
        <f>B25+B29</f>
        <v>20203428.550000001</v>
      </c>
      <c r="C33" s="4">
        <f>C25+C29</f>
        <v>36305265.79999996</v>
      </c>
      <c r="D33" s="4">
        <f>D25+D29</f>
        <v>36792076.029999979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211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212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213</v>
      </c>
      <c r="B40" s="4">
        <f>B41+B42</f>
        <v>16671428.550000001</v>
      </c>
      <c r="C40" s="4">
        <f>C41+C42</f>
        <v>6205357.1299999999</v>
      </c>
      <c r="D40" s="4">
        <f>D41+D42</f>
        <v>6205357.1299999999</v>
      </c>
    </row>
    <row r="41" spans="1:4" x14ac:dyDescent="0.25">
      <c r="A41" s="57" t="s">
        <v>214</v>
      </c>
      <c r="B41" s="188">
        <v>15000000</v>
      </c>
      <c r="C41" s="188">
        <v>5000000</v>
      </c>
      <c r="D41" s="188">
        <v>5000000</v>
      </c>
    </row>
    <row r="42" spans="1:4" x14ac:dyDescent="0.25">
      <c r="A42" s="57" t="s">
        <v>215</v>
      </c>
      <c r="B42" s="188">
        <v>1671428.55</v>
      </c>
      <c r="C42" s="188">
        <v>1205357.1299999999</v>
      </c>
      <c r="D42" s="188">
        <v>1205357.1299999999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216</v>
      </c>
      <c r="B44" s="4">
        <f>B37-B40</f>
        <v>-16671428.550000001</v>
      </c>
      <c r="C44" s="4">
        <f>C37-C40</f>
        <v>-6205357.1299999999</v>
      </c>
      <c r="D44" s="4">
        <f>D37-D40</f>
        <v>-6205357.1299999999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25">
      <c r="A48" s="94" t="s">
        <v>217</v>
      </c>
      <c r="B48" s="95">
        <f>B9</f>
        <v>335920000</v>
      </c>
      <c r="C48" s="95">
        <f>C9</f>
        <v>253239563.59999999</v>
      </c>
      <c r="D48" s="95">
        <f>D9</f>
        <v>248486096.00999999</v>
      </c>
    </row>
    <row r="49" spans="1:4" x14ac:dyDescent="0.25">
      <c r="A49" s="21" t="s">
        <v>218</v>
      </c>
      <c r="B49" s="4">
        <f>B50-B51</f>
        <v>-15000000</v>
      </c>
      <c r="C49" s="4">
        <f>C50-C51</f>
        <v>-5000000</v>
      </c>
      <c r="D49" s="4">
        <f>D50-D51</f>
        <v>-5000000</v>
      </c>
    </row>
    <row r="50" spans="1:4" x14ac:dyDescent="0.25">
      <c r="A50" s="96" t="s">
        <v>211</v>
      </c>
      <c r="B50" s="189">
        <v>0</v>
      </c>
      <c r="C50" s="189">
        <v>0</v>
      </c>
      <c r="D50" s="189">
        <v>0</v>
      </c>
    </row>
    <row r="51" spans="1:4" x14ac:dyDescent="0.25">
      <c r="A51" s="96" t="s">
        <v>214</v>
      </c>
      <c r="B51" s="189">
        <v>15000000</v>
      </c>
      <c r="C51" s="189">
        <v>5000000</v>
      </c>
      <c r="D51" s="189">
        <v>5000000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196</v>
      </c>
      <c r="B53" s="46">
        <f>B14</f>
        <v>320920000.00999999</v>
      </c>
      <c r="C53" s="46">
        <f>C14</f>
        <v>257319516.08000001</v>
      </c>
      <c r="D53" s="46">
        <f>D14</f>
        <v>252536596.38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199</v>
      </c>
      <c r="B55" s="22">
        <v>0</v>
      </c>
      <c r="C55" s="46">
        <f>C18</f>
        <v>75887954.599999994</v>
      </c>
      <c r="D55" s="46">
        <f>D18</f>
        <v>75887954.599999994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219</v>
      </c>
      <c r="B57" s="4">
        <f>B48+B49-B53+B55</f>
        <v>-9.9999904632568359E-3</v>
      </c>
      <c r="C57" s="4">
        <f>C48+C49-C53+C55</f>
        <v>66808002.119999975</v>
      </c>
      <c r="D57" s="4">
        <f>D48+D49-D53+D55</f>
        <v>66837454.229999989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14999999.99000001</v>
      </c>
      <c r="C59" s="4">
        <f>C57-C49</f>
        <v>71808002.119999975</v>
      </c>
      <c r="D59" s="4">
        <f>D57-D49</f>
        <v>71837454.229999989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25">
      <c r="A63" s="94" t="s">
        <v>193</v>
      </c>
      <c r="B63" s="97">
        <f>B10</f>
        <v>231920000</v>
      </c>
      <c r="C63" s="97">
        <f>C10</f>
        <v>184781307.91999999</v>
      </c>
      <c r="D63" s="97">
        <f>D10</f>
        <v>184781307.91999999</v>
      </c>
    </row>
    <row r="64" spans="1:4" ht="30" x14ac:dyDescent="0.25">
      <c r="A64" s="21" t="s">
        <v>221</v>
      </c>
      <c r="B64" s="14">
        <f>B65-B66</f>
        <v>-1671428.55</v>
      </c>
      <c r="C64" s="14">
        <f>C65-C66</f>
        <v>-1205357.1299999999</v>
      </c>
      <c r="D64" s="14">
        <f>D65-D66</f>
        <v>-1205357.1299999999</v>
      </c>
    </row>
    <row r="65" spans="1:4" x14ac:dyDescent="0.25">
      <c r="A65" s="96" t="s">
        <v>212</v>
      </c>
      <c r="B65" s="190">
        <v>0</v>
      </c>
      <c r="C65" s="190">
        <v>0</v>
      </c>
      <c r="D65" s="190">
        <v>0</v>
      </c>
    </row>
    <row r="66" spans="1:4" x14ac:dyDescent="0.25">
      <c r="A66" s="96" t="s">
        <v>215</v>
      </c>
      <c r="B66" s="190">
        <v>1671428.55</v>
      </c>
      <c r="C66" s="190">
        <v>1205357.1299999999</v>
      </c>
      <c r="D66" s="190">
        <v>1205357.1299999999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222</v>
      </c>
      <c r="B68" s="93">
        <f>B15</f>
        <v>230248571.44</v>
      </c>
      <c r="C68" s="93">
        <f>C15</f>
        <v>144970670.65000001</v>
      </c>
      <c r="D68" s="93">
        <f>D15</f>
        <v>144513312.53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200</v>
      </c>
      <c r="B70" s="16">
        <v>0</v>
      </c>
      <c r="C70" s="93">
        <f>C19</f>
        <v>33886549.710000001</v>
      </c>
      <c r="D70" s="93">
        <f>D19</f>
        <v>33886549.710000001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223</v>
      </c>
      <c r="B72" s="14">
        <f>B63+B64-B68+B70</f>
        <v>9.9999904632568359E-3</v>
      </c>
      <c r="C72" s="14">
        <f>C63+C64-C68+C70</f>
        <v>72491829.849999994</v>
      </c>
      <c r="D72" s="14">
        <f>D63+D64-D68+D70</f>
        <v>72949187.969999999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224</v>
      </c>
      <c r="B74" s="14">
        <f>B72-B64</f>
        <v>1671428.5599999905</v>
      </c>
      <c r="C74" s="14">
        <f>C72-C64</f>
        <v>73697186.979999989</v>
      </c>
      <c r="D74" s="14">
        <f>D72-D64</f>
        <v>74154545.099999994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9 B63:D64 B12:D13 B16:D17 B20:D25 B18:B19 B32:D33 B43:D44 B52:D59 B67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60" sqref="A60:A6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6" t="s">
        <v>225</v>
      </c>
      <c r="B1" s="257"/>
      <c r="C1" s="257"/>
      <c r="D1" s="257"/>
      <c r="E1" s="257"/>
      <c r="F1" s="257"/>
      <c r="G1" s="258"/>
    </row>
    <row r="2" spans="1:7" x14ac:dyDescent="0.25">
      <c r="A2" s="107" t="str">
        <f>'Formato 1'!A2</f>
        <v xml:space="preserve"> Municipio de Valle de Santiago,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226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01 de Enero al 30 de Septiembre de 2025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x14ac:dyDescent="0.25">
      <c r="A6" s="269" t="s">
        <v>4</v>
      </c>
      <c r="B6" s="271" t="s">
        <v>227</v>
      </c>
      <c r="C6" s="271"/>
      <c r="D6" s="271"/>
      <c r="E6" s="271"/>
      <c r="F6" s="271"/>
      <c r="G6" s="271" t="s">
        <v>228</v>
      </c>
    </row>
    <row r="7" spans="1:7" ht="30" x14ac:dyDescent="0.25">
      <c r="A7" s="270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271"/>
    </row>
    <row r="8" spans="1:7" x14ac:dyDescent="0.25">
      <c r="A8" s="26" t="s">
        <v>233</v>
      </c>
      <c r="B8" s="90"/>
      <c r="C8" s="90"/>
      <c r="D8" s="90"/>
      <c r="E8" s="90"/>
      <c r="F8" s="90"/>
      <c r="G8" s="90"/>
    </row>
    <row r="9" spans="1:7" x14ac:dyDescent="0.25">
      <c r="A9" s="57" t="s">
        <v>234</v>
      </c>
      <c r="B9" s="192">
        <v>28834000</v>
      </c>
      <c r="C9" s="192">
        <v>0</v>
      </c>
      <c r="D9" s="191">
        <v>28834000</v>
      </c>
      <c r="E9" s="192">
        <v>27270694.010000002</v>
      </c>
      <c r="F9" s="192">
        <v>27270527.460000001</v>
      </c>
      <c r="G9" s="191">
        <v>-1563472.5399999991</v>
      </c>
    </row>
    <row r="10" spans="1:7" x14ac:dyDescent="0.25">
      <c r="A10" s="57" t="s">
        <v>235</v>
      </c>
      <c r="B10" s="192">
        <v>0</v>
      </c>
      <c r="C10" s="192">
        <v>0</v>
      </c>
      <c r="D10" s="191">
        <v>0</v>
      </c>
      <c r="E10" s="192">
        <v>0</v>
      </c>
      <c r="F10" s="192">
        <v>0</v>
      </c>
      <c r="G10" s="191">
        <v>0</v>
      </c>
    </row>
    <row r="11" spans="1:7" x14ac:dyDescent="0.25">
      <c r="A11" s="57" t="s">
        <v>236</v>
      </c>
      <c r="B11" s="192">
        <v>2080000</v>
      </c>
      <c r="C11" s="192">
        <v>0</v>
      </c>
      <c r="D11" s="191">
        <v>2080000</v>
      </c>
      <c r="E11" s="192">
        <v>0</v>
      </c>
      <c r="F11" s="192">
        <v>0</v>
      </c>
      <c r="G11" s="191">
        <v>-2080000</v>
      </c>
    </row>
    <row r="12" spans="1:7" x14ac:dyDescent="0.25">
      <c r="A12" s="57" t="s">
        <v>237</v>
      </c>
      <c r="B12" s="192">
        <v>34287760</v>
      </c>
      <c r="C12" s="192">
        <v>0</v>
      </c>
      <c r="D12" s="191">
        <v>34287760</v>
      </c>
      <c r="E12" s="192">
        <v>24210677.640000001</v>
      </c>
      <c r="F12" s="192">
        <v>19459665.530000001</v>
      </c>
      <c r="G12" s="191">
        <v>-14828094.469999999</v>
      </c>
    </row>
    <row r="13" spans="1:7" x14ac:dyDescent="0.25">
      <c r="A13" s="57" t="s">
        <v>238</v>
      </c>
      <c r="B13" s="192">
        <v>4559360</v>
      </c>
      <c r="C13" s="192">
        <v>1181100.8</v>
      </c>
      <c r="D13" s="191">
        <v>5740460.7999999998</v>
      </c>
      <c r="E13" s="192">
        <v>3177885.4</v>
      </c>
      <c r="F13" s="192">
        <v>3177184.93</v>
      </c>
      <c r="G13" s="191">
        <v>-1382175.0699999998</v>
      </c>
    </row>
    <row r="14" spans="1:7" x14ac:dyDescent="0.25">
      <c r="A14" s="57" t="s">
        <v>239</v>
      </c>
      <c r="B14" s="192">
        <v>3038880</v>
      </c>
      <c r="C14" s="192">
        <v>0</v>
      </c>
      <c r="D14" s="191">
        <v>3038880</v>
      </c>
      <c r="E14" s="192">
        <v>6222087.9800000004</v>
      </c>
      <c r="F14" s="192">
        <v>6220499.5300000003</v>
      </c>
      <c r="G14" s="191">
        <v>3181619.5300000003</v>
      </c>
    </row>
    <row r="15" spans="1:7" x14ac:dyDescent="0.25">
      <c r="A15" s="57" t="s">
        <v>240</v>
      </c>
      <c r="B15" s="192">
        <v>0</v>
      </c>
      <c r="C15" s="192">
        <v>0</v>
      </c>
      <c r="D15" s="191">
        <v>0</v>
      </c>
      <c r="E15" s="192">
        <v>0</v>
      </c>
      <c r="F15" s="192">
        <v>0</v>
      </c>
      <c r="G15" s="191">
        <v>0</v>
      </c>
    </row>
    <row r="16" spans="1:7" x14ac:dyDescent="0.25">
      <c r="A16" s="91" t="s">
        <v>241</v>
      </c>
      <c r="B16" s="191">
        <v>216840000</v>
      </c>
      <c r="C16" s="191">
        <v>9900337.3599999994</v>
      </c>
      <c r="D16" s="191">
        <v>226740337.36000001</v>
      </c>
      <c r="E16" s="191">
        <v>175437217.09999999</v>
      </c>
      <c r="F16" s="191">
        <v>175437217.09</v>
      </c>
      <c r="G16" s="191">
        <v>-41402782.909999996</v>
      </c>
    </row>
    <row r="17" spans="1:7" x14ac:dyDescent="0.25">
      <c r="A17" s="76" t="s">
        <v>242</v>
      </c>
      <c r="B17" s="192">
        <v>145600000</v>
      </c>
      <c r="C17" s="192">
        <v>2600000</v>
      </c>
      <c r="D17" s="191">
        <v>148200000</v>
      </c>
      <c r="E17" s="192">
        <v>127962429.58</v>
      </c>
      <c r="F17" s="192">
        <v>127962429.58</v>
      </c>
      <c r="G17" s="191">
        <v>-17637570.420000002</v>
      </c>
    </row>
    <row r="18" spans="1:7" x14ac:dyDescent="0.25">
      <c r="A18" s="76" t="s">
        <v>243</v>
      </c>
      <c r="B18" s="192">
        <v>40560000</v>
      </c>
      <c r="C18" s="192">
        <v>0</v>
      </c>
      <c r="D18" s="191">
        <v>40560000</v>
      </c>
      <c r="E18" s="192">
        <v>27853290.039999999</v>
      </c>
      <c r="F18" s="192">
        <v>27853290.039999999</v>
      </c>
      <c r="G18" s="191">
        <v>-12706709.960000001</v>
      </c>
    </row>
    <row r="19" spans="1:7" x14ac:dyDescent="0.25">
      <c r="A19" s="76" t="s">
        <v>244</v>
      </c>
      <c r="B19" s="192">
        <v>11960000</v>
      </c>
      <c r="C19" s="192">
        <v>0</v>
      </c>
      <c r="D19" s="191">
        <v>11960000</v>
      </c>
      <c r="E19" s="192">
        <v>10171118.35</v>
      </c>
      <c r="F19" s="192">
        <v>10171118.34</v>
      </c>
      <c r="G19" s="191">
        <v>-1788881.6600000001</v>
      </c>
    </row>
    <row r="20" spans="1:7" x14ac:dyDescent="0.25">
      <c r="A20" s="76" t="s">
        <v>245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6" t="s">
        <v>246</v>
      </c>
      <c r="B21" s="191">
        <v>0</v>
      </c>
      <c r="C21" s="191">
        <v>0</v>
      </c>
      <c r="D21" s="191">
        <v>0</v>
      </c>
      <c r="E21" s="191">
        <v>0</v>
      </c>
      <c r="F21" s="191">
        <v>0</v>
      </c>
      <c r="G21" s="191">
        <v>0</v>
      </c>
    </row>
    <row r="22" spans="1:7" x14ac:dyDescent="0.25">
      <c r="A22" s="76" t="s">
        <v>247</v>
      </c>
      <c r="B22" s="192">
        <v>4160000</v>
      </c>
      <c r="C22" s="192">
        <v>120000</v>
      </c>
      <c r="D22" s="191">
        <v>4280000</v>
      </c>
      <c r="E22" s="192">
        <v>2537397.54</v>
      </c>
      <c r="F22" s="192">
        <v>2537397.54</v>
      </c>
      <c r="G22" s="191">
        <v>-1622602.46</v>
      </c>
    </row>
    <row r="23" spans="1:7" x14ac:dyDescent="0.25">
      <c r="A23" s="76" t="s">
        <v>248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6" t="s">
        <v>249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</row>
    <row r="25" spans="1:7" x14ac:dyDescent="0.25">
      <c r="A25" s="76" t="s">
        <v>250</v>
      </c>
      <c r="B25" s="192">
        <v>4160000</v>
      </c>
      <c r="C25" s="192">
        <v>0</v>
      </c>
      <c r="D25" s="191">
        <v>4160000</v>
      </c>
      <c r="E25" s="192">
        <v>2482398.59</v>
      </c>
      <c r="F25" s="192">
        <v>2482398.59</v>
      </c>
      <c r="G25" s="191">
        <v>-1677601.4100000001</v>
      </c>
    </row>
    <row r="26" spans="1:7" x14ac:dyDescent="0.25">
      <c r="A26" s="76" t="s">
        <v>251</v>
      </c>
      <c r="B26" s="192">
        <v>10400000</v>
      </c>
      <c r="C26" s="192">
        <v>7180337.3600000003</v>
      </c>
      <c r="D26" s="191">
        <v>17580337.359999999</v>
      </c>
      <c r="E26" s="192">
        <v>4430583</v>
      </c>
      <c r="F26" s="192">
        <v>4430583</v>
      </c>
      <c r="G26" s="191">
        <v>-5969417</v>
      </c>
    </row>
    <row r="27" spans="1:7" x14ac:dyDescent="0.25">
      <c r="A27" s="76" t="s">
        <v>252</v>
      </c>
      <c r="B27" s="192">
        <v>0</v>
      </c>
      <c r="C27" s="192">
        <v>0</v>
      </c>
      <c r="D27" s="191">
        <v>0</v>
      </c>
      <c r="E27" s="192">
        <v>0</v>
      </c>
      <c r="F27" s="192">
        <v>0</v>
      </c>
      <c r="G27" s="191">
        <v>0</v>
      </c>
    </row>
    <row r="28" spans="1:7" x14ac:dyDescent="0.25">
      <c r="A28" s="57" t="s">
        <v>253</v>
      </c>
      <c r="B28" s="191">
        <v>4160000</v>
      </c>
      <c r="C28" s="191">
        <v>0</v>
      </c>
      <c r="D28" s="191">
        <v>4160000</v>
      </c>
      <c r="E28" s="191">
        <v>2755790.74</v>
      </c>
      <c r="F28" s="191">
        <v>2755790.74</v>
      </c>
      <c r="G28" s="191">
        <v>-1404209.2599999998</v>
      </c>
    </row>
    <row r="29" spans="1:7" x14ac:dyDescent="0.25">
      <c r="A29" s="76" t="s">
        <v>254</v>
      </c>
      <c r="B29" s="192">
        <v>26000</v>
      </c>
      <c r="C29" s="192">
        <v>0</v>
      </c>
      <c r="D29" s="191">
        <v>26000</v>
      </c>
      <c r="E29" s="192">
        <v>6225.96</v>
      </c>
      <c r="F29" s="192">
        <v>6225.96</v>
      </c>
      <c r="G29" s="191">
        <v>-19774.04</v>
      </c>
    </row>
    <row r="30" spans="1:7" x14ac:dyDescent="0.25">
      <c r="A30" s="76" t="s">
        <v>255</v>
      </c>
      <c r="B30" s="192">
        <v>364000</v>
      </c>
      <c r="C30" s="192">
        <v>0</v>
      </c>
      <c r="D30" s="191">
        <v>364000</v>
      </c>
      <c r="E30" s="192">
        <v>647101.22</v>
      </c>
      <c r="F30" s="192">
        <v>647101.22</v>
      </c>
      <c r="G30" s="191">
        <v>283101.21999999997</v>
      </c>
    </row>
    <row r="31" spans="1:7" x14ac:dyDescent="0.25">
      <c r="A31" s="76" t="s">
        <v>256</v>
      </c>
      <c r="B31" s="192">
        <v>2600000</v>
      </c>
      <c r="C31" s="192">
        <v>0</v>
      </c>
      <c r="D31" s="191">
        <v>2600000</v>
      </c>
      <c r="E31" s="192">
        <v>1351196.59</v>
      </c>
      <c r="F31" s="192">
        <v>1351196.59</v>
      </c>
      <c r="G31" s="191">
        <v>-1248803.4099999999</v>
      </c>
    </row>
    <row r="32" spans="1:7" x14ac:dyDescent="0.25">
      <c r="A32" s="76" t="s">
        <v>257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6" t="s">
        <v>258</v>
      </c>
      <c r="B33" s="192">
        <v>1170000</v>
      </c>
      <c r="C33" s="192">
        <v>0</v>
      </c>
      <c r="D33" s="191">
        <v>1170000</v>
      </c>
      <c r="E33" s="192">
        <v>751266.97</v>
      </c>
      <c r="F33" s="192">
        <v>751266.97</v>
      </c>
      <c r="G33" s="191">
        <v>-418733.03</v>
      </c>
    </row>
    <row r="34" spans="1:7" ht="14.45" customHeight="1" x14ac:dyDescent="0.25">
      <c r="A34" s="57" t="s">
        <v>259</v>
      </c>
      <c r="B34" s="192">
        <v>42120000</v>
      </c>
      <c r="C34" s="192">
        <v>41654014.020000003</v>
      </c>
      <c r="D34" s="191">
        <v>83774014.020000011</v>
      </c>
      <c r="E34" s="192">
        <v>14156759.890000001</v>
      </c>
      <c r="F34" s="192">
        <v>14156759.890000001</v>
      </c>
      <c r="G34" s="191">
        <v>-27963240.109999999</v>
      </c>
    </row>
    <row r="35" spans="1:7" ht="14.45" customHeight="1" x14ac:dyDescent="0.25">
      <c r="A35" s="57" t="s">
        <v>260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6" t="s">
        <v>261</v>
      </c>
      <c r="B36" s="192">
        <v>0</v>
      </c>
      <c r="C36" s="192">
        <v>0</v>
      </c>
      <c r="D36" s="191">
        <v>0</v>
      </c>
      <c r="E36" s="192">
        <v>0</v>
      </c>
      <c r="F36" s="192">
        <v>0</v>
      </c>
      <c r="G36" s="191">
        <v>0</v>
      </c>
    </row>
    <row r="37" spans="1:7" ht="14.45" customHeight="1" x14ac:dyDescent="0.25">
      <c r="A37" s="57" t="s">
        <v>262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6" t="s">
        <v>263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x14ac:dyDescent="0.25">
      <c r="A39" s="76" t="s">
        <v>264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265</v>
      </c>
      <c r="B41" s="4">
        <f t="shared" ref="B41:G41" si="0">SUM(B9,B10,B11,B12,B13,B14,B15,B16,B28,B34,B35,B37)</f>
        <v>335920000</v>
      </c>
      <c r="C41" s="4">
        <f t="shared" si="0"/>
        <v>52735452.180000007</v>
      </c>
      <c r="D41" s="4">
        <f t="shared" si="0"/>
        <v>388655452.18000007</v>
      </c>
      <c r="E41" s="4">
        <f t="shared" si="0"/>
        <v>253231112.75999999</v>
      </c>
      <c r="F41" s="4">
        <f t="shared" si="0"/>
        <v>248477645.17000002</v>
      </c>
      <c r="G41" s="4">
        <f t="shared" si="0"/>
        <v>-87442354.829999983</v>
      </c>
    </row>
    <row r="42" spans="1:7" x14ac:dyDescent="0.25">
      <c r="A42" s="3" t="s">
        <v>266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267</v>
      </c>
      <c r="B44" s="48"/>
      <c r="C44" s="48"/>
      <c r="D44" s="48"/>
      <c r="E44" s="48"/>
      <c r="F44" s="48"/>
      <c r="G44" s="48"/>
    </row>
    <row r="45" spans="1:7" x14ac:dyDescent="0.25">
      <c r="A45" s="57" t="s">
        <v>268</v>
      </c>
      <c r="B45" s="46">
        <f t="shared" ref="B45:G45" si="1">SUM(B46:B53)</f>
        <v>231920000</v>
      </c>
      <c r="C45" s="46">
        <f t="shared" si="1"/>
        <v>-3241641.2100000009</v>
      </c>
      <c r="D45" s="46">
        <f t="shared" si="1"/>
        <v>228678358.78999999</v>
      </c>
      <c r="E45" s="46">
        <f t="shared" si="1"/>
        <v>184723763.68000001</v>
      </c>
      <c r="F45" s="46">
        <f t="shared" si="1"/>
        <v>184723763.68000001</v>
      </c>
      <c r="G45" s="46">
        <f t="shared" si="1"/>
        <v>-47196236.319999993</v>
      </c>
    </row>
    <row r="46" spans="1:7" x14ac:dyDescent="0.25">
      <c r="A46" s="79" t="s">
        <v>269</v>
      </c>
      <c r="B46" s="193">
        <v>0</v>
      </c>
      <c r="C46" s="193">
        <v>0</v>
      </c>
      <c r="D46" s="193">
        <v>0</v>
      </c>
      <c r="E46" s="193">
        <v>0</v>
      </c>
      <c r="F46" s="193">
        <v>0</v>
      </c>
      <c r="G46" s="193">
        <v>0</v>
      </c>
    </row>
    <row r="47" spans="1:7" x14ac:dyDescent="0.25">
      <c r="A47" s="79" t="s">
        <v>270</v>
      </c>
      <c r="B47" s="193">
        <v>0</v>
      </c>
      <c r="C47" s="193">
        <v>0</v>
      </c>
      <c r="D47" s="193">
        <v>0</v>
      </c>
      <c r="E47" s="193">
        <v>0</v>
      </c>
      <c r="F47" s="193">
        <v>0</v>
      </c>
      <c r="G47" s="193">
        <v>0</v>
      </c>
    </row>
    <row r="48" spans="1:7" x14ac:dyDescent="0.25">
      <c r="A48" s="79" t="s">
        <v>271</v>
      </c>
      <c r="B48" s="194">
        <v>92560000</v>
      </c>
      <c r="C48" s="194">
        <v>-10836371.210000001</v>
      </c>
      <c r="D48" s="193">
        <v>81723628.789999992</v>
      </c>
      <c r="E48" s="194">
        <v>74702887.150000006</v>
      </c>
      <c r="F48" s="194">
        <v>74702887.150000006</v>
      </c>
      <c r="G48" s="193">
        <v>-17857112.849999994</v>
      </c>
    </row>
    <row r="49" spans="1:7" ht="30" x14ac:dyDescent="0.25">
      <c r="A49" s="79" t="s">
        <v>272</v>
      </c>
      <c r="B49" s="194">
        <v>139360000</v>
      </c>
      <c r="C49" s="194">
        <v>7594730</v>
      </c>
      <c r="D49" s="193">
        <v>146954730</v>
      </c>
      <c r="E49" s="194">
        <v>110020876.53</v>
      </c>
      <c r="F49" s="194">
        <v>110020876.53</v>
      </c>
      <c r="G49" s="193">
        <v>-29339123.469999999</v>
      </c>
    </row>
    <row r="50" spans="1:7" x14ac:dyDescent="0.25">
      <c r="A50" s="79" t="s">
        <v>273</v>
      </c>
      <c r="B50" s="193">
        <v>0</v>
      </c>
      <c r="C50" s="193">
        <v>0</v>
      </c>
      <c r="D50" s="193">
        <v>0</v>
      </c>
      <c r="E50" s="193">
        <v>0</v>
      </c>
      <c r="F50" s="193">
        <v>0</v>
      </c>
      <c r="G50" s="193">
        <v>0</v>
      </c>
    </row>
    <row r="51" spans="1:7" x14ac:dyDescent="0.25">
      <c r="A51" s="79" t="s">
        <v>274</v>
      </c>
      <c r="B51" s="193">
        <v>0</v>
      </c>
      <c r="C51" s="193">
        <v>0</v>
      </c>
      <c r="D51" s="193">
        <v>0</v>
      </c>
      <c r="E51" s="193">
        <v>0</v>
      </c>
      <c r="F51" s="193">
        <v>0</v>
      </c>
      <c r="G51" s="193">
        <v>0</v>
      </c>
    </row>
    <row r="52" spans="1:7" ht="30" x14ac:dyDescent="0.25">
      <c r="A52" s="80" t="s">
        <v>275</v>
      </c>
      <c r="B52" s="193">
        <v>0</v>
      </c>
      <c r="C52" s="193">
        <v>0</v>
      </c>
      <c r="D52" s="193">
        <v>0</v>
      </c>
      <c r="E52" s="193">
        <v>0</v>
      </c>
      <c r="F52" s="193">
        <v>0</v>
      </c>
      <c r="G52" s="193">
        <v>0</v>
      </c>
    </row>
    <row r="53" spans="1:7" x14ac:dyDescent="0.25">
      <c r="A53" s="76" t="s">
        <v>276</v>
      </c>
      <c r="B53" s="194">
        <v>0</v>
      </c>
      <c r="C53" s="194">
        <v>0</v>
      </c>
      <c r="D53" s="193">
        <v>0</v>
      </c>
      <c r="E53" s="194">
        <v>0</v>
      </c>
      <c r="F53" s="194">
        <v>0</v>
      </c>
      <c r="G53" s="193">
        <v>0</v>
      </c>
    </row>
    <row r="54" spans="1:7" x14ac:dyDescent="0.25">
      <c r="A54" s="57" t="s">
        <v>277</v>
      </c>
      <c r="B54" s="193">
        <v>0</v>
      </c>
      <c r="C54" s="193">
        <v>0</v>
      </c>
      <c r="D54" s="193">
        <v>0</v>
      </c>
      <c r="E54" s="193">
        <v>0</v>
      </c>
      <c r="F54" s="193">
        <v>0</v>
      </c>
      <c r="G54" s="193">
        <v>0</v>
      </c>
    </row>
    <row r="55" spans="1:7" x14ac:dyDescent="0.25">
      <c r="A55" s="80" t="s">
        <v>278</v>
      </c>
      <c r="B55" s="193">
        <v>0</v>
      </c>
      <c r="C55" s="193">
        <v>0</v>
      </c>
      <c r="D55" s="193">
        <v>0</v>
      </c>
      <c r="E55" s="193">
        <v>0</v>
      </c>
      <c r="F55" s="193">
        <v>0</v>
      </c>
      <c r="G55" s="193">
        <v>0</v>
      </c>
    </row>
    <row r="56" spans="1:7" x14ac:dyDescent="0.25">
      <c r="A56" s="79" t="s">
        <v>279</v>
      </c>
      <c r="B56" s="193">
        <v>0</v>
      </c>
      <c r="C56" s="193">
        <v>0</v>
      </c>
      <c r="D56" s="193">
        <v>0</v>
      </c>
      <c r="E56" s="193">
        <v>0</v>
      </c>
      <c r="F56" s="193">
        <v>0</v>
      </c>
      <c r="G56" s="193">
        <v>0</v>
      </c>
    </row>
    <row r="57" spans="1:7" x14ac:dyDescent="0.25">
      <c r="A57" s="79" t="s">
        <v>280</v>
      </c>
      <c r="B57" s="193">
        <v>0</v>
      </c>
      <c r="C57" s="193">
        <v>0</v>
      </c>
      <c r="D57" s="193">
        <v>0</v>
      </c>
      <c r="E57" s="193">
        <v>0</v>
      </c>
      <c r="F57" s="193">
        <v>0</v>
      </c>
      <c r="G57" s="193">
        <v>0</v>
      </c>
    </row>
    <row r="58" spans="1:7" x14ac:dyDescent="0.25">
      <c r="A58" s="80" t="s">
        <v>281</v>
      </c>
      <c r="B58" s="194">
        <v>0</v>
      </c>
      <c r="C58" s="194">
        <v>0</v>
      </c>
      <c r="D58" s="193">
        <v>0</v>
      </c>
      <c r="E58" s="194">
        <v>0</v>
      </c>
      <c r="F58" s="194">
        <v>0</v>
      </c>
      <c r="G58" s="193">
        <v>0</v>
      </c>
    </row>
    <row r="59" spans="1:7" x14ac:dyDescent="0.25">
      <c r="A59" s="57" t="s">
        <v>282</v>
      </c>
      <c r="B59" s="193">
        <v>0</v>
      </c>
      <c r="C59" s="193">
        <v>0</v>
      </c>
      <c r="D59" s="193">
        <v>0</v>
      </c>
      <c r="E59" s="193">
        <v>0</v>
      </c>
      <c r="F59" s="193">
        <v>0</v>
      </c>
      <c r="G59" s="193">
        <v>0</v>
      </c>
    </row>
    <row r="60" spans="1:7" x14ac:dyDescent="0.25">
      <c r="A60" s="79" t="s">
        <v>283</v>
      </c>
      <c r="B60" s="194">
        <v>0</v>
      </c>
      <c r="C60" s="194">
        <v>0</v>
      </c>
      <c r="D60" s="193">
        <v>0</v>
      </c>
      <c r="E60" s="194">
        <v>0</v>
      </c>
      <c r="F60" s="194">
        <v>0</v>
      </c>
      <c r="G60" s="193">
        <v>0</v>
      </c>
    </row>
    <row r="61" spans="1:7" x14ac:dyDescent="0.25">
      <c r="A61" s="79" t="s">
        <v>284</v>
      </c>
      <c r="B61" s="194">
        <v>0</v>
      </c>
      <c r="C61" s="194">
        <v>0</v>
      </c>
      <c r="D61" s="193">
        <v>0</v>
      </c>
      <c r="E61" s="194">
        <v>0</v>
      </c>
      <c r="F61" s="194">
        <v>0</v>
      </c>
      <c r="G61" s="193">
        <v>0</v>
      </c>
    </row>
    <row r="62" spans="1:7" x14ac:dyDescent="0.25">
      <c r="A62" s="57" t="s">
        <v>285</v>
      </c>
      <c r="B62" s="194">
        <v>0</v>
      </c>
      <c r="C62" s="194">
        <v>0</v>
      </c>
      <c r="D62" s="193">
        <v>0</v>
      </c>
      <c r="E62" s="194">
        <v>0</v>
      </c>
      <c r="F62" s="194">
        <v>0</v>
      </c>
      <c r="G62" s="193">
        <v>0</v>
      </c>
    </row>
    <row r="63" spans="1:7" x14ac:dyDescent="0.25">
      <c r="A63" s="57" t="s">
        <v>286</v>
      </c>
      <c r="B63" s="194">
        <v>0</v>
      </c>
      <c r="C63" s="194">
        <v>0</v>
      </c>
      <c r="D63" s="193">
        <v>0</v>
      </c>
      <c r="E63" s="194">
        <v>0</v>
      </c>
      <c r="F63" s="194">
        <v>0</v>
      </c>
      <c r="G63" s="193"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287</v>
      </c>
      <c r="B65" s="4">
        <f t="shared" ref="B65:G65" si="2">B45+B54+B59+B62+B63</f>
        <v>231920000</v>
      </c>
      <c r="C65" s="4">
        <f t="shared" si="2"/>
        <v>-3241641.2100000009</v>
      </c>
      <c r="D65" s="4">
        <f t="shared" si="2"/>
        <v>228678358.78999999</v>
      </c>
      <c r="E65" s="4">
        <f t="shared" si="2"/>
        <v>184723763.68000001</v>
      </c>
      <c r="F65" s="4">
        <f t="shared" si="2"/>
        <v>184723763.68000001</v>
      </c>
      <c r="G65" s="4">
        <f t="shared" si="2"/>
        <v>-47196236.319999993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288</v>
      </c>
      <c r="B67" s="4">
        <f t="shared" ref="B67:G67" si="3">B68</f>
        <v>0</v>
      </c>
      <c r="C67" s="4">
        <f t="shared" si="3"/>
        <v>0</v>
      </c>
      <c r="D67" s="4">
        <f t="shared" si="3"/>
        <v>0</v>
      </c>
      <c r="E67" s="4">
        <f t="shared" si="3"/>
        <v>0</v>
      </c>
      <c r="F67" s="4">
        <f t="shared" si="3"/>
        <v>0</v>
      </c>
      <c r="G67" s="4">
        <f t="shared" si="3"/>
        <v>0</v>
      </c>
    </row>
    <row r="68" spans="1:7" x14ac:dyDescent="0.25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290</v>
      </c>
      <c r="B70" s="4">
        <f t="shared" ref="B70:G70" si="4">B41+B65+B67</f>
        <v>567840000</v>
      </c>
      <c r="C70" s="4">
        <f t="shared" si="4"/>
        <v>49493810.970000006</v>
      </c>
      <c r="D70" s="4">
        <f t="shared" si="4"/>
        <v>617333810.97000003</v>
      </c>
      <c r="E70" s="4">
        <f t="shared" si="4"/>
        <v>437954876.44</v>
      </c>
      <c r="F70" s="4">
        <f t="shared" si="4"/>
        <v>433201408.85000002</v>
      </c>
      <c r="G70" s="4">
        <f t="shared" si="4"/>
        <v>-134638591.14999998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291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294</v>
      </c>
      <c r="B75" s="4">
        <f t="shared" ref="B75:G75" si="5">B73+B74</f>
        <v>0</v>
      </c>
      <c r="C75" s="4">
        <f t="shared" si="5"/>
        <v>0</v>
      </c>
      <c r="D75" s="4">
        <f t="shared" si="5"/>
        <v>0</v>
      </c>
      <c r="E75" s="4">
        <f t="shared" si="5"/>
        <v>0</v>
      </c>
      <c r="F75" s="4">
        <f t="shared" si="5"/>
        <v>0</v>
      </c>
      <c r="G75" s="4">
        <f t="shared" si="5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5 B64:F75 G64:G76 G40:G4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G9" sqref="G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19.140625" style="298" bestFit="1" customWidth="1"/>
    <col min="5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295</v>
      </c>
      <c r="B1" s="257"/>
      <c r="C1" s="257"/>
      <c r="D1" s="257"/>
      <c r="E1" s="257"/>
      <c r="F1" s="257"/>
      <c r="G1" s="258"/>
    </row>
    <row r="2" spans="1:7" x14ac:dyDescent="0.25">
      <c r="A2" s="122" t="str">
        <f>'Formato 1'!A2</f>
        <v xml:space="preserve"> Municipio de Valle de Santiago, Gto.</v>
      </c>
      <c r="B2" s="122"/>
      <c r="C2" s="122"/>
      <c r="D2" s="122"/>
      <c r="E2" s="122"/>
      <c r="F2" s="122"/>
      <c r="G2" s="122"/>
    </row>
    <row r="3" spans="1:7" x14ac:dyDescent="0.25">
      <c r="A3" s="123" t="s">
        <v>296</v>
      </c>
      <c r="B3" s="123"/>
      <c r="C3" s="123"/>
      <c r="D3" s="123"/>
      <c r="E3" s="123"/>
      <c r="F3" s="123"/>
      <c r="G3" s="123"/>
    </row>
    <row r="4" spans="1:7" x14ac:dyDescent="0.25">
      <c r="A4" s="123" t="s">
        <v>297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01 de Enero al 30 de Septiembre de 2025</v>
      </c>
      <c r="B5" s="123"/>
      <c r="C5" s="123"/>
      <c r="D5" s="123"/>
      <c r="E5" s="123"/>
      <c r="F5" s="123"/>
      <c r="G5" s="123"/>
    </row>
    <row r="6" spans="1:7" x14ac:dyDescent="0.25">
      <c r="A6" s="124" t="s">
        <v>2</v>
      </c>
      <c r="B6" s="124"/>
      <c r="C6" s="124"/>
      <c r="D6" s="124"/>
      <c r="E6" s="124"/>
      <c r="F6" s="124"/>
      <c r="G6" s="124"/>
    </row>
    <row r="7" spans="1:7" x14ac:dyDescent="0.25">
      <c r="A7" s="272" t="s">
        <v>4</v>
      </c>
      <c r="B7" s="272" t="s">
        <v>298</v>
      </c>
      <c r="C7" s="272"/>
      <c r="D7" s="272"/>
      <c r="E7" s="272"/>
      <c r="F7" s="272"/>
      <c r="G7" s="273" t="s">
        <v>299</v>
      </c>
    </row>
    <row r="8" spans="1:7" ht="30" x14ac:dyDescent="0.25">
      <c r="A8" s="272"/>
      <c r="B8" s="159" t="s">
        <v>204</v>
      </c>
      <c r="C8" s="159" t="s">
        <v>300</v>
      </c>
      <c r="D8" s="159" t="s">
        <v>301</v>
      </c>
      <c r="E8" s="159" t="s">
        <v>189</v>
      </c>
      <c r="F8" s="159" t="s">
        <v>302</v>
      </c>
      <c r="G8" s="272"/>
    </row>
    <row r="9" spans="1:7" x14ac:dyDescent="0.25">
      <c r="A9" s="27" t="s">
        <v>303</v>
      </c>
      <c r="B9" s="82">
        <f t="shared" ref="B9:G9" si="0">SUM(B10,B18,B28,B38,B48,B58,B62,B71,B75)</f>
        <v>335920000.00999999</v>
      </c>
      <c r="C9" s="82">
        <f t="shared" si="0"/>
        <v>166554596</v>
      </c>
      <c r="D9" s="293">
        <f t="shared" si="0"/>
        <v>502474596.01000005</v>
      </c>
      <c r="E9" s="82">
        <f t="shared" si="0"/>
        <v>262319516.07999998</v>
      </c>
      <c r="F9" s="82">
        <f t="shared" si="0"/>
        <v>257536596.38</v>
      </c>
      <c r="G9" s="82">
        <f t="shared" si="0"/>
        <v>240155079.92999998</v>
      </c>
    </row>
    <row r="10" spans="1:7" x14ac:dyDescent="0.25">
      <c r="A10" s="83" t="s">
        <v>304</v>
      </c>
      <c r="B10" s="82">
        <f t="shared" ref="B10:G10" si="1">SUM(B11:B17)</f>
        <v>148368925.62</v>
      </c>
      <c r="C10" s="82">
        <f t="shared" si="1"/>
        <v>-517304.82000000007</v>
      </c>
      <c r="D10" s="293">
        <f t="shared" si="1"/>
        <v>147851620.80000001</v>
      </c>
      <c r="E10" s="82">
        <f t="shared" si="1"/>
        <v>83706024.810000002</v>
      </c>
      <c r="F10" s="82">
        <f t="shared" si="1"/>
        <v>83398679.689999998</v>
      </c>
      <c r="G10" s="82">
        <f t="shared" si="1"/>
        <v>64145595.990000002</v>
      </c>
    </row>
    <row r="11" spans="1:7" x14ac:dyDescent="0.25">
      <c r="A11" s="84" t="s">
        <v>305</v>
      </c>
      <c r="B11" s="196">
        <v>88296070.219999999</v>
      </c>
      <c r="C11" s="196">
        <v>-758871.83</v>
      </c>
      <c r="D11" s="231">
        <v>87537198.390000001</v>
      </c>
      <c r="E11" s="196">
        <v>57278390.159999996</v>
      </c>
      <c r="F11" s="196">
        <v>57278390.159999996</v>
      </c>
      <c r="G11" s="195">
        <v>30258808.230000004</v>
      </c>
    </row>
    <row r="12" spans="1:7" x14ac:dyDescent="0.25">
      <c r="A12" s="84" t="s">
        <v>306</v>
      </c>
      <c r="B12" s="196">
        <v>2204800</v>
      </c>
      <c r="C12" s="196">
        <v>-813639.39</v>
      </c>
      <c r="D12" s="231">
        <v>1391160.6099999999</v>
      </c>
      <c r="E12" s="196">
        <v>579435.44999999995</v>
      </c>
      <c r="F12" s="196">
        <v>579435.44999999995</v>
      </c>
      <c r="G12" s="195">
        <v>811725.15999999992</v>
      </c>
    </row>
    <row r="13" spans="1:7" x14ac:dyDescent="0.25">
      <c r="A13" s="84" t="s">
        <v>307</v>
      </c>
      <c r="B13" s="196">
        <v>21857042.129999999</v>
      </c>
      <c r="C13" s="196">
        <v>-262457.51</v>
      </c>
      <c r="D13" s="231">
        <v>21594584.619999997</v>
      </c>
      <c r="E13" s="196">
        <v>3632046.94</v>
      </c>
      <c r="F13" s="196">
        <v>3632046.94</v>
      </c>
      <c r="G13" s="195">
        <v>17962537.679999996</v>
      </c>
    </row>
    <row r="14" spans="1:7" x14ac:dyDescent="0.25">
      <c r="A14" s="84" t="s">
        <v>308</v>
      </c>
      <c r="B14" s="196">
        <v>8249393.2400000002</v>
      </c>
      <c r="C14" s="196">
        <v>1701299.4</v>
      </c>
      <c r="D14" s="231">
        <v>9950692.6400000006</v>
      </c>
      <c r="E14" s="196">
        <v>3990318.1</v>
      </c>
      <c r="F14" s="196">
        <v>3682972.98</v>
      </c>
      <c r="G14" s="195">
        <v>5960374.540000001</v>
      </c>
    </row>
    <row r="15" spans="1:7" x14ac:dyDescent="0.25">
      <c r="A15" s="84" t="s">
        <v>309</v>
      </c>
      <c r="B15" s="196">
        <v>27761620.030000001</v>
      </c>
      <c r="C15" s="196">
        <v>-383635.49</v>
      </c>
      <c r="D15" s="231">
        <v>27377984.540000003</v>
      </c>
      <c r="E15" s="196">
        <v>18225834.16</v>
      </c>
      <c r="F15" s="196">
        <v>18225834.16</v>
      </c>
      <c r="G15" s="195">
        <v>9152150.3800000027</v>
      </c>
    </row>
    <row r="16" spans="1:7" x14ac:dyDescent="0.25">
      <c r="A16" s="84" t="s">
        <v>310</v>
      </c>
      <c r="B16" s="195">
        <v>0</v>
      </c>
      <c r="C16" s="195">
        <v>0</v>
      </c>
      <c r="D16" s="231">
        <v>0</v>
      </c>
      <c r="E16" s="195">
        <v>0</v>
      </c>
      <c r="F16" s="195">
        <v>0</v>
      </c>
      <c r="G16" s="195">
        <v>0</v>
      </c>
    </row>
    <row r="17" spans="1:7" x14ac:dyDescent="0.25">
      <c r="A17" s="84" t="s">
        <v>311</v>
      </c>
      <c r="B17" s="195">
        <v>0</v>
      </c>
      <c r="C17" s="195">
        <v>0</v>
      </c>
      <c r="D17" s="231">
        <v>0</v>
      </c>
      <c r="E17" s="195">
        <v>0</v>
      </c>
      <c r="F17" s="195">
        <v>0</v>
      </c>
      <c r="G17" s="195">
        <v>0</v>
      </c>
    </row>
    <row r="18" spans="1:7" x14ac:dyDescent="0.25">
      <c r="A18" s="83" t="s">
        <v>312</v>
      </c>
      <c r="B18" s="82">
        <f t="shared" ref="B18:G18" si="2">SUM(B19:B27)</f>
        <v>14163680</v>
      </c>
      <c r="C18" s="82">
        <f t="shared" si="2"/>
        <v>7513412.1399999997</v>
      </c>
      <c r="D18" s="293">
        <f t="shared" si="2"/>
        <v>21677092.140000001</v>
      </c>
      <c r="E18" s="82">
        <f t="shared" si="2"/>
        <v>12339377.09</v>
      </c>
      <c r="F18" s="82">
        <f t="shared" si="2"/>
        <v>12339377.09</v>
      </c>
      <c r="G18" s="82">
        <f t="shared" si="2"/>
        <v>9337715.0500000007</v>
      </c>
    </row>
    <row r="19" spans="1:7" x14ac:dyDescent="0.25">
      <c r="A19" s="84" t="s">
        <v>313</v>
      </c>
      <c r="B19" s="198">
        <v>3982800</v>
      </c>
      <c r="C19" s="198">
        <v>1523946.88</v>
      </c>
      <c r="D19" s="231">
        <v>5506746.8799999999</v>
      </c>
      <c r="E19" s="198">
        <v>4043135.84</v>
      </c>
      <c r="F19" s="198">
        <v>4043135.84</v>
      </c>
      <c r="G19" s="197">
        <v>1463611.04</v>
      </c>
    </row>
    <row r="20" spans="1:7" x14ac:dyDescent="0.25">
      <c r="A20" s="84" t="s">
        <v>314</v>
      </c>
      <c r="B20" s="198">
        <v>640120</v>
      </c>
      <c r="C20" s="198">
        <v>88218</v>
      </c>
      <c r="D20" s="231">
        <v>728338</v>
      </c>
      <c r="E20" s="198">
        <v>318977.59999999998</v>
      </c>
      <c r="F20" s="198">
        <v>318977.59999999998</v>
      </c>
      <c r="G20" s="197">
        <v>409360.4</v>
      </c>
    </row>
    <row r="21" spans="1:7" x14ac:dyDescent="0.25">
      <c r="A21" s="84" t="s">
        <v>315</v>
      </c>
      <c r="B21" s="198">
        <v>12480</v>
      </c>
      <c r="C21" s="198">
        <v>0</v>
      </c>
      <c r="D21" s="231">
        <v>12480</v>
      </c>
      <c r="E21" s="198">
        <v>0</v>
      </c>
      <c r="F21" s="198">
        <v>0</v>
      </c>
      <c r="G21" s="197">
        <v>12480</v>
      </c>
    </row>
    <row r="22" spans="1:7" x14ac:dyDescent="0.25">
      <c r="A22" s="84" t="s">
        <v>316</v>
      </c>
      <c r="B22" s="198">
        <v>2087560</v>
      </c>
      <c r="C22" s="198">
        <v>2050542</v>
      </c>
      <c r="D22" s="231">
        <v>4138102</v>
      </c>
      <c r="E22" s="198">
        <v>1048789.48</v>
      </c>
      <c r="F22" s="198">
        <v>1048789.48</v>
      </c>
      <c r="G22" s="197">
        <v>3089312.52</v>
      </c>
    </row>
    <row r="23" spans="1:7" x14ac:dyDescent="0.25">
      <c r="A23" s="84" t="s">
        <v>317</v>
      </c>
      <c r="B23" s="198">
        <v>808680</v>
      </c>
      <c r="C23" s="198">
        <v>138450</v>
      </c>
      <c r="D23" s="231">
        <v>947130</v>
      </c>
      <c r="E23" s="198">
        <v>507787.12</v>
      </c>
      <c r="F23" s="198">
        <v>507787.12</v>
      </c>
      <c r="G23" s="197">
        <v>439342.88</v>
      </c>
    </row>
    <row r="24" spans="1:7" x14ac:dyDescent="0.25">
      <c r="A24" s="84" t="s">
        <v>318</v>
      </c>
      <c r="B24" s="198">
        <v>2721280</v>
      </c>
      <c r="C24" s="198">
        <v>-268985</v>
      </c>
      <c r="D24" s="231">
        <v>2452295</v>
      </c>
      <c r="E24" s="198">
        <v>1426394.4</v>
      </c>
      <c r="F24" s="198">
        <v>1426394.4</v>
      </c>
      <c r="G24" s="197">
        <v>1025900.6000000001</v>
      </c>
    </row>
    <row r="25" spans="1:7" x14ac:dyDescent="0.25">
      <c r="A25" s="84" t="s">
        <v>319</v>
      </c>
      <c r="B25" s="198">
        <v>2619560</v>
      </c>
      <c r="C25" s="198">
        <v>227000</v>
      </c>
      <c r="D25" s="231">
        <v>2846560</v>
      </c>
      <c r="E25" s="198">
        <v>2183857.6</v>
      </c>
      <c r="F25" s="198">
        <v>2183857.6</v>
      </c>
      <c r="G25" s="197">
        <v>662702.39999999991</v>
      </c>
    </row>
    <row r="26" spans="1:7" x14ac:dyDescent="0.25">
      <c r="A26" s="84" t="s">
        <v>320</v>
      </c>
      <c r="B26" s="197">
        <v>0</v>
      </c>
      <c r="C26" s="197">
        <v>0</v>
      </c>
      <c r="D26" s="231">
        <v>0</v>
      </c>
      <c r="E26" s="197">
        <v>0</v>
      </c>
      <c r="F26" s="197">
        <v>0</v>
      </c>
      <c r="G26" s="197">
        <v>0</v>
      </c>
    </row>
    <row r="27" spans="1:7" x14ac:dyDescent="0.25">
      <c r="A27" s="84" t="s">
        <v>321</v>
      </c>
      <c r="B27" s="198">
        <v>1291200</v>
      </c>
      <c r="C27" s="198">
        <v>3754240.26</v>
      </c>
      <c r="D27" s="231">
        <v>5045440.26</v>
      </c>
      <c r="E27" s="198">
        <v>2810435.05</v>
      </c>
      <c r="F27" s="198">
        <v>2810435.05</v>
      </c>
      <c r="G27" s="197">
        <v>2235005.21</v>
      </c>
    </row>
    <row r="28" spans="1:7" x14ac:dyDescent="0.25">
      <c r="A28" s="83" t="s">
        <v>322</v>
      </c>
      <c r="B28" s="82">
        <f t="shared" ref="B28:G28" si="3">SUM(B29:B37)</f>
        <v>55601076.089999996</v>
      </c>
      <c r="C28" s="82">
        <f t="shared" si="3"/>
        <v>63672486.57</v>
      </c>
      <c r="D28" s="293">
        <f t="shared" si="3"/>
        <v>119273562.66</v>
      </c>
      <c r="E28" s="82">
        <f t="shared" si="3"/>
        <v>79389342.670000002</v>
      </c>
      <c r="F28" s="82">
        <f t="shared" si="3"/>
        <v>74913768.089999989</v>
      </c>
      <c r="G28" s="82">
        <f t="shared" si="3"/>
        <v>39884219.989999995</v>
      </c>
    </row>
    <row r="29" spans="1:7" x14ac:dyDescent="0.25">
      <c r="A29" s="84" t="s">
        <v>323</v>
      </c>
      <c r="B29" s="200">
        <v>20839640</v>
      </c>
      <c r="C29" s="200">
        <v>1183400</v>
      </c>
      <c r="D29" s="231">
        <v>22023040</v>
      </c>
      <c r="E29" s="200">
        <v>16936556.780000001</v>
      </c>
      <c r="F29" s="200">
        <v>12534368.199999999</v>
      </c>
      <c r="G29" s="199">
        <v>5086483.2199999988</v>
      </c>
    </row>
    <row r="30" spans="1:7" x14ac:dyDescent="0.25">
      <c r="A30" s="84" t="s">
        <v>324</v>
      </c>
      <c r="B30" s="200">
        <v>5761600</v>
      </c>
      <c r="C30" s="200">
        <v>2802321.26</v>
      </c>
      <c r="D30" s="231">
        <v>8563921.2599999998</v>
      </c>
      <c r="E30" s="200">
        <v>4603437.49</v>
      </c>
      <c r="F30" s="200">
        <v>4603437.49</v>
      </c>
      <c r="G30" s="199">
        <v>3960483.7699999996</v>
      </c>
    </row>
    <row r="31" spans="1:7" x14ac:dyDescent="0.25">
      <c r="A31" s="84" t="s">
        <v>325</v>
      </c>
      <c r="B31" s="200">
        <v>4038320</v>
      </c>
      <c r="C31" s="200">
        <v>38255866.390000001</v>
      </c>
      <c r="D31" s="231">
        <v>42294186.390000001</v>
      </c>
      <c r="E31" s="200">
        <v>24968335.440000001</v>
      </c>
      <c r="F31" s="200">
        <v>24968335.440000001</v>
      </c>
      <c r="G31" s="199">
        <v>17325850.949999999</v>
      </c>
    </row>
    <row r="32" spans="1:7" x14ac:dyDescent="0.25">
      <c r="A32" s="84" t="s">
        <v>326</v>
      </c>
      <c r="B32" s="200">
        <v>2008480</v>
      </c>
      <c r="C32" s="200">
        <v>4353000</v>
      </c>
      <c r="D32" s="231">
        <v>6361480</v>
      </c>
      <c r="E32" s="200">
        <v>4375268.72</v>
      </c>
      <c r="F32" s="200">
        <v>4375268.72</v>
      </c>
      <c r="G32" s="199">
        <v>1986211.2800000003</v>
      </c>
    </row>
    <row r="33" spans="1:7" ht="14.45" customHeight="1" x14ac:dyDescent="0.25">
      <c r="A33" s="84" t="s">
        <v>327</v>
      </c>
      <c r="B33" s="200">
        <v>921549.62</v>
      </c>
      <c r="C33" s="200">
        <v>6625876.6100000003</v>
      </c>
      <c r="D33" s="231">
        <v>7547426.2300000004</v>
      </c>
      <c r="E33" s="200">
        <v>4886218.37</v>
      </c>
      <c r="F33" s="200">
        <v>4886218.37</v>
      </c>
      <c r="G33" s="199">
        <v>2661207.8600000003</v>
      </c>
    </row>
    <row r="34" spans="1:7" ht="14.45" customHeight="1" x14ac:dyDescent="0.25">
      <c r="A34" s="84" t="s">
        <v>328</v>
      </c>
      <c r="B34" s="200">
        <v>1500000</v>
      </c>
      <c r="C34" s="200">
        <v>116000</v>
      </c>
      <c r="D34" s="231">
        <v>1616000</v>
      </c>
      <c r="E34" s="200">
        <v>917255.75</v>
      </c>
      <c r="F34" s="200">
        <v>917255.75</v>
      </c>
      <c r="G34" s="199">
        <v>698744.25</v>
      </c>
    </row>
    <row r="35" spans="1:7" ht="14.45" customHeight="1" x14ac:dyDescent="0.25">
      <c r="A35" s="84" t="s">
        <v>329</v>
      </c>
      <c r="B35" s="200">
        <v>379280</v>
      </c>
      <c r="C35" s="200">
        <v>-32600</v>
      </c>
      <c r="D35" s="231">
        <v>346680</v>
      </c>
      <c r="E35" s="200">
        <v>50730.559999999998</v>
      </c>
      <c r="F35" s="200">
        <v>50730.559999999998</v>
      </c>
      <c r="G35" s="199">
        <v>295949.44</v>
      </c>
    </row>
    <row r="36" spans="1:7" ht="14.45" customHeight="1" x14ac:dyDescent="0.25">
      <c r="A36" s="84" t="s">
        <v>330</v>
      </c>
      <c r="B36" s="200">
        <v>7742200</v>
      </c>
      <c r="C36" s="200">
        <v>2199053.13</v>
      </c>
      <c r="D36" s="231">
        <v>9941253.129999999</v>
      </c>
      <c r="E36" s="200">
        <v>4291500.3600000003</v>
      </c>
      <c r="F36" s="200">
        <v>4291500.3600000003</v>
      </c>
      <c r="G36" s="199">
        <v>5649752.7699999986</v>
      </c>
    </row>
    <row r="37" spans="1:7" ht="14.45" customHeight="1" x14ac:dyDescent="0.25">
      <c r="A37" s="84" t="s">
        <v>331</v>
      </c>
      <c r="B37" s="200">
        <v>12410006.470000001</v>
      </c>
      <c r="C37" s="200">
        <v>8169569.1799999997</v>
      </c>
      <c r="D37" s="231">
        <v>20579575.649999999</v>
      </c>
      <c r="E37" s="200">
        <v>18360039.199999999</v>
      </c>
      <c r="F37" s="200">
        <v>18286653.199999999</v>
      </c>
      <c r="G37" s="199">
        <v>2219536.4499999993</v>
      </c>
    </row>
    <row r="38" spans="1:7" x14ac:dyDescent="0.25">
      <c r="A38" s="83" t="s">
        <v>332</v>
      </c>
      <c r="B38" s="82">
        <f t="shared" ref="B38:G38" si="4">SUM(B39:B47)</f>
        <v>56418398.299999997</v>
      </c>
      <c r="C38" s="82">
        <f t="shared" si="4"/>
        <v>51363179.790000007</v>
      </c>
      <c r="D38" s="293">
        <f t="shared" si="4"/>
        <v>107781578.09</v>
      </c>
      <c r="E38" s="82">
        <f t="shared" si="4"/>
        <v>55614653.359999999</v>
      </c>
      <c r="F38" s="82">
        <f t="shared" si="4"/>
        <v>55614653.359999999</v>
      </c>
      <c r="G38" s="82">
        <f t="shared" si="4"/>
        <v>52166924.730000004</v>
      </c>
    </row>
    <row r="39" spans="1:7" x14ac:dyDescent="0.25">
      <c r="A39" s="84" t="s">
        <v>333</v>
      </c>
      <c r="B39" s="202">
        <v>18728398.300000001</v>
      </c>
      <c r="C39" s="202">
        <v>7688917.6600000001</v>
      </c>
      <c r="D39" s="231">
        <v>26417315.960000001</v>
      </c>
      <c r="E39" s="202">
        <v>22229296.600000001</v>
      </c>
      <c r="F39" s="202">
        <v>22229296.600000001</v>
      </c>
      <c r="G39" s="201">
        <v>4188019.3599999994</v>
      </c>
    </row>
    <row r="40" spans="1:7" x14ac:dyDescent="0.25">
      <c r="A40" s="84" t="s">
        <v>334</v>
      </c>
      <c r="B40" s="201">
        <v>0</v>
      </c>
      <c r="C40" s="201">
        <v>0</v>
      </c>
      <c r="D40" s="231">
        <v>0</v>
      </c>
      <c r="E40" s="201">
        <v>0</v>
      </c>
      <c r="F40" s="201">
        <v>0</v>
      </c>
      <c r="G40" s="201">
        <v>0</v>
      </c>
    </row>
    <row r="41" spans="1:7" x14ac:dyDescent="0.25">
      <c r="A41" s="84" t="s">
        <v>335</v>
      </c>
      <c r="B41" s="202">
        <v>2148000</v>
      </c>
      <c r="C41" s="202">
        <v>6090000</v>
      </c>
      <c r="D41" s="231">
        <v>8238000</v>
      </c>
      <c r="E41" s="202">
        <v>1998012</v>
      </c>
      <c r="F41" s="202">
        <v>1998012</v>
      </c>
      <c r="G41" s="201">
        <v>6239988</v>
      </c>
    </row>
    <row r="42" spans="1:7" x14ac:dyDescent="0.25">
      <c r="A42" s="84" t="s">
        <v>336</v>
      </c>
      <c r="B42" s="202">
        <v>25232000</v>
      </c>
      <c r="C42" s="202">
        <v>38458262.130000003</v>
      </c>
      <c r="D42" s="231">
        <v>63690262.130000003</v>
      </c>
      <c r="E42" s="202">
        <v>25255632.09</v>
      </c>
      <c r="F42" s="202">
        <v>25255632.09</v>
      </c>
      <c r="G42" s="201">
        <v>38434630.040000007</v>
      </c>
    </row>
    <row r="43" spans="1:7" x14ac:dyDescent="0.25">
      <c r="A43" s="84" t="s">
        <v>337</v>
      </c>
      <c r="B43" s="202">
        <v>10310000</v>
      </c>
      <c r="C43" s="202">
        <v>-874000</v>
      </c>
      <c r="D43" s="231">
        <v>9436000</v>
      </c>
      <c r="E43" s="202">
        <v>6131712.6699999999</v>
      </c>
      <c r="F43" s="202">
        <v>6131712.6699999999</v>
      </c>
      <c r="G43" s="201">
        <v>3304287.33</v>
      </c>
    </row>
    <row r="44" spans="1:7" x14ac:dyDescent="0.25">
      <c r="A44" s="84" t="s">
        <v>338</v>
      </c>
      <c r="B44" s="201">
        <v>0</v>
      </c>
      <c r="C44" s="201">
        <v>0</v>
      </c>
      <c r="D44" s="231">
        <v>0</v>
      </c>
      <c r="E44" s="201">
        <v>0</v>
      </c>
      <c r="F44" s="201">
        <v>0</v>
      </c>
      <c r="G44" s="201">
        <v>0</v>
      </c>
    </row>
    <row r="45" spans="1:7" x14ac:dyDescent="0.25">
      <c r="A45" s="84" t="s">
        <v>339</v>
      </c>
      <c r="B45" s="201">
        <v>0</v>
      </c>
      <c r="C45" s="201">
        <v>0</v>
      </c>
      <c r="D45" s="231">
        <v>0</v>
      </c>
      <c r="E45" s="201">
        <v>0</v>
      </c>
      <c r="F45" s="201">
        <v>0</v>
      </c>
      <c r="G45" s="201">
        <v>0</v>
      </c>
    </row>
    <row r="46" spans="1:7" x14ac:dyDescent="0.25">
      <c r="A46" s="84" t="s">
        <v>340</v>
      </c>
      <c r="B46" s="201">
        <v>0</v>
      </c>
      <c r="C46" s="201">
        <v>0</v>
      </c>
      <c r="D46" s="231">
        <v>0</v>
      </c>
      <c r="E46" s="201">
        <v>0</v>
      </c>
      <c r="F46" s="201">
        <v>0</v>
      </c>
      <c r="G46" s="201">
        <v>0</v>
      </c>
    </row>
    <row r="47" spans="1:7" x14ac:dyDescent="0.25">
      <c r="A47" s="84" t="s">
        <v>341</v>
      </c>
      <c r="B47" s="201">
        <v>0</v>
      </c>
      <c r="C47" s="201">
        <v>0</v>
      </c>
      <c r="D47" s="231">
        <v>0</v>
      </c>
      <c r="E47" s="201">
        <v>0</v>
      </c>
      <c r="F47" s="201">
        <v>0</v>
      </c>
      <c r="G47" s="201">
        <v>0</v>
      </c>
    </row>
    <row r="48" spans="1:7" x14ac:dyDescent="0.25">
      <c r="A48" s="83" t="s">
        <v>342</v>
      </c>
      <c r="B48" s="82">
        <f t="shared" ref="B48:G48" si="5">SUM(B49:B57)</f>
        <v>787920</v>
      </c>
      <c r="C48" s="82">
        <f t="shared" si="5"/>
        <v>5039299.84</v>
      </c>
      <c r="D48" s="293">
        <f t="shared" si="5"/>
        <v>5827219.8399999999</v>
      </c>
      <c r="E48" s="82">
        <f t="shared" si="5"/>
        <v>1654424.95</v>
      </c>
      <c r="F48" s="82">
        <f t="shared" si="5"/>
        <v>1654424.95</v>
      </c>
      <c r="G48" s="82">
        <f t="shared" si="5"/>
        <v>4172794.89</v>
      </c>
    </row>
    <row r="49" spans="1:7" x14ac:dyDescent="0.25">
      <c r="A49" s="84" t="s">
        <v>343</v>
      </c>
      <c r="B49" s="204">
        <v>283520</v>
      </c>
      <c r="C49" s="204">
        <v>1263709.8400000001</v>
      </c>
      <c r="D49" s="231">
        <v>1547229.84</v>
      </c>
      <c r="E49" s="204">
        <v>971380.88</v>
      </c>
      <c r="F49" s="204">
        <v>971380.88</v>
      </c>
      <c r="G49" s="203">
        <v>575848.96000000008</v>
      </c>
    </row>
    <row r="50" spans="1:7" x14ac:dyDescent="0.25">
      <c r="A50" s="84" t="s">
        <v>344</v>
      </c>
      <c r="B50" s="204">
        <v>164000</v>
      </c>
      <c r="C50" s="204">
        <v>-73490</v>
      </c>
      <c r="D50" s="231">
        <v>90510</v>
      </c>
      <c r="E50" s="204">
        <v>20522.72</v>
      </c>
      <c r="F50" s="204">
        <v>20522.72</v>
      </c>
      <c r="G50" s="203">
        <v>69987.28</v>
      </c>
    </row>
    <row r="51" spans="1:7" x14ac:dyDescent="0.25">
      <c r="A51" s="84" t="s">
        <v>345</v>
      </c>
      <c r="B51" s="204">
        <v>15600</v>
      </c>
      <c r="C51" s="204">
        <v>-15600</v>
      </c>
      <c r="D51" s="231">
        <v>0</v>
      </c>
      <c r="E51" s="204">
        <v>0</v>
      </c>
      <c r="F51" s="204">
        <v>0</v>
      </c>
      <c r="G51" s="203">
        <v>0</v>
      </c>
    </row>
    <row r="52" spans="1:7" x14ac:dyDescent="0.25">
      <c r="A52" s="84" t="s">
        <v>346</v>
      </c>
      <c r="B52" s="204">
        <v>0</v>
      </c>
      <c r="C52" s="204">
        <v>2829000</v>
      </c>
      <c r="D52" s="231">
        <v>2829000</v>
      </c>
      <c r="E52" s="204">
        <v>0</v>
      </c>
      <c r="F52" s="204">
        <v>0</v>
      </c>
      <c r="G52" s="203">
        <v>2829000</v>
      </c>
    </row>
    <row r="53" spans="1:7" x14ac:dyDescent="0.25">
      <c r="A53" s="84" t="s">
        <v>347</v>
      </c>
      <c r="B53" s="203">
        <v>0</v>
      </c>
      <c r="C53" s="203">
        <v>0</v>
      </c>
      <c r="D53" s="231">
        <v>0</v>
      </c>
      <c r="E53" s="203">
        <v>0</v>
      </c>
      <c r="F53" s="203">
        <v>0</v>
      </c>
      <c r="G53" s="203">
        <v>0</v>
      </c>
    </row>
    <row r="54" spans="1:7" x14ac:dyDescent="0.25">
      <c r="A54" s="84" t="s">
        <v>348</v>
      </c>
      <c r="B54" s="204">
        <v>324800</v>
      </c>
      <c r="C54" s="204">
        <v>631680</v>
      </c>
      <c r="D54" s="231">
        <v>956480</v>
      </c>
      <c r="E54" s="204">
        <v>282521.34999999998</v>
      </c>
      <c r="F54" s="204">
        <v>282521.34999999998</v>
      </c>
      <c r="G54" s="203">
        <v>673958.65</v>
      </c>
    </row>
    <row r="55" spans="1:7" x14ac:dyDescent="0.25">
      <c r="A55" s="84" t="s">
        <v>349</v>
      </c>
      <c r="B55" s="203">
        <v>0</v>
      </c>
      <c r="C55" s="203">
        <v>0</v>
      </c>
      <c r="D55" s="231">
        <v>0</v>
      </c>
      <c r="E55" s="203">
        <v>0</v>
      </c>
      <c r="F55" s="203">
        <v>0</v>
      </c>
      <c r="G55" s="203">
        <v>0</v>
      </c>
    </row>
    <row r="56" spans="1:7" x14ac:dyDescent="0.25">
      <c r="A56" s="84" t="s">
        <v>350</v>
      </c>
      <c r="B56" s="203">
        <v>0</v>
      </c>
      <c r="C56" s="203">
        <v>0</v>
      </c>
      <c r="D56" s="231">
        <v>0</v>
      </c>
      <c r="E56" s="203">
        <v>0</v>
      </c>
      <c r="F56" s="203">
        <v>0</v>
      </c>
      <c r="G56" s="203">
        <v>0</v>
      </c>
    </row>
    <row r="57" spans="1:7" x14ac:dyDescent="0.25">
      <c r="A57" s="84" t="s">
        <v>351</v>
      </c>
      <c r="B57" s="204">
        <v>0</v>
      </c>
      <c r="C57" s="204">
        <v>404000</v>
      </c>
      <c r="D57" s="231">
        <v>404000</v>
      </c>
      <c r="E57" s="204">
        <v>380000</v>
      </c>
      <c r="F57" s="204">
        <v>380000</v>
      </c>
      <c r="G57" s="203">
        <v>24000</v>
      </c>
    </row>
    <row r="58" spans="1:7" x14ac:dyDescent="0.25">
      <c r="A58" s="83" t="s">
        <v>352</v>
      </c>
      <c r="B58" s="82">
        <f t="shared" ref="B58:G58" si="6">SUM(B59:B61)</f>
        <v>42080000</v>
      </c>
      <c r="C58" s="82">
        <f t="shared" si="6"/>
        <v>39733522.480000004</v>
      </c>
      <c r="D58" s="293">
        <f t="shared" si="6"/>
        <v>81813522.480000004</v>
      </c>
      <c r="E58" s="82">
        <f t="shared" si="6"/>
        <v>24131543.199999999</v>
      </c>
      <c r="F58" s="82">
        <f t="shared" si="6"/>
        <v>24131543.199999999</v>
      </c>
      <c r="G58" s="82">
        <f t="shared" si="6"/>
        <v>57681979.280000001</v>
      </c>
    </row>
    <row r="59" spans="1:7" x14ac:dyDescent="0.25">
      <c r="A59" s="84" t="s">
        <v>353</v>
      </c>
      <c r="B59" s="206">
        <v>42080000</v>
      </c>
      <c r="C59" s="206">
        <v>21365654.719999999</v>
      </c>
      <c r="D59" s="231">
        <v>63445654.719999999</v>
      </c>
      <c r="E59" s="206">
        <v>21552946.59</v>
      </c>
      <c r="F59" s="206">
        <v>21552946.59</v>
      </c>
      <c r="G59" s="205">
        <v>41892708.129999995</v>
      </c>
    </row>
    <row r="60" spans="1:7" x14ac:dyDescent="0.25">
      <c r="A60" s="84" t="s">
        <v>354</v>
      </c>
      <c r="B60" s="206">
        <v>0</v>
      </c>
      <c r="C60" s="206">
        <v>18367867.760000002</v>
      </c>
      <c r="D60" s="231">
        <v>18367867.760000002</v>
      </c>
      <c r="E60" s="206">
        <v>2578596.61</v>
      </c>
      <c r="F60" s="206">
        <v>2578596.61</v>
      </c>
      <c r="G60" s="205">
        <v>15789271.150000002</v>
      </c>
    </row>
    <row r="61" spans="1:7" x14ac:dyDescent="0.25">
      <c r="A61" s="84" t="s">
        <v>355</v>
      </c>
      <c r="B61" s="205">
        <v>0</v>
      </c>
      <c r="C61" s="205">
        <v>0</v>
      </c>
      <c r="D61" s="231">
        <v>0</v>
      </c>
      <c r="E61" s="205">
        <v>0</v>
      </c>
      <c r="F61" s="205">
        <v>0</v>
      </c>
      <c r="G61" s="205">
        <v>0</v>
      </c>
    </row>
    <row r="62" spans="1:7" x14ac:dyDescent="0.25">
      <c r="A62" s="83" t="s">
        <v>356</v>
      </c>
      <c r="B62" s="82">
        <f t="shared" ref="B62:G62" si="7">SUM(B63:B67,B69:B70)</f>
        <v>0</v>
      </c>
      <c r="C62" s="82">
        <f t="shared" si="7"/>
        <v>0</v>
      </c>
      <c r="D62" s="293">
        <f t="shared" si="7"/>
        <v>0</v>
      </c>
      <c r="E62" s="82">
        <f t="shared" si="7"/>
        <v>0</v>
      </c>
      <c r="F62" s="82">
        <f t="shared" si="7"/>
        <v>0</v>
      </c>
      <c r="G62" s="82">
        <f t="shared" si="7"/>
        <v>0</v>
      </c>
    </row>
    <row r="63" spans="1:7" x14ac:dyDescent="0.25">
      <c r="A63" s="84" t="s">
        <v>357</v>
      </c>
      <c r="B63" s="74">
        <v>0</v>
      </c>
      <c r="C63" s="74">
        <v>0</v>
      </c>
      <c r="D63" s="29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358</v>
      </c>
      <c r="B64" s="74">
        <v>0</v>
      </c>
      <c r="C64" s="74">
        <v>0</v>
      </c>
      <c r="D64" s="294">
        <v>0</v>
      </c>
      <c r="E64" s="74">
        <v>0</v>
      </c>
      <c r="F64" s="74">
        <v>0</v>
      </c>
      <c r="G64" s="74">
        <f t="shared" ref="G64:G70" si="8">D64-E64</f>
        <v>0</v>
      </c>
    </row>
    <row r="65" spans="1:7" x14ac:dyDescent="0.25">
      <c r="A65" s="84" t="s">
        <v>359</v>
      </c>
      <c r="B65" s="74">
        <v>0</v>
      </c>
      <c r="C65" s="74">
        <v>0</v>
      </c>
      <c r="D65" s="294">
        <v>0</v>
      </c>
      <c r="E65" s="74">
        <v>0</v>
      </c>
      <c r="F65" s="74">
        <v>0</v>
      </c>
      <c r="G65" s="74">
        <f t="shared" si="8"/>
        <v>0</v>
      </c>
    </row>
    <row r="66" spans="1:7" x14ac:dyDescent="0.25">
      <c r="A66" s="84" t="s">
        <v>360</v>
      </c>
      <c r="B66" s="74">
        <v>0</v>
      </c>
      <c r="C66" s="74">
        <v>0</v>
      </c>
      <c r="D66" s="294">
        <v>0</v>
      </c>
      <c r="E66" s="74">
        <v>0</v>
      </c>
      <c r="F66" s="74">
        <v>0</v>
      </c>
      <c r="G66" s="74">
        <f t="shared" si="8"/>
        <v>0</v>
      </c>
    </row>
    <row r="67" spans="1:7" x14ac:dyDescent="0.25">
      <c r="A67" s="84" t="s">
        <v>361</v>
      </c>
      <c r="B67" s="74">
        <v>0</v>
      </c>
      <c r="C67" s="74">
        <v>0</v>
      </c>
      <c r="D67" s="294">
        <v>0</v>
      </c>
      <c r="E67" s="74">
        <v>0</v>
      </c>
      <c r="F67" s="74">
        <v>0</v>
      </c>
      <c r="G67" s="74">
        <f t="shared" si="8"/>
        <v>0</v>
      </c>
    </row>
    <row r="68" spans="1:7" x14ac:dyDescent="0.25">
      <c r="A68" s="84" t="s">
        <v>362</v>
      </c>
      <c r="B68" s="74">
        <v>0</v>
      </c>
      <c r="C68" s="74">
        <v>0</v>
      </c>
      <c r="D68" s="294">
        <v>0</v>
      </c>
      <c r="E68" s="74">
        <v>0</v>
      </c>
      <c r="F68" s="74">
        <v>0</v>
      </c>
      <c r="G68" s="74">
        <f t="shared" si="8"/>
        <v>0</v>
      </c>
    </row>
    <row r="69" spans="1:7" x14ac:dyDescent="0.25">
      <c r="A69" s="84" t="s">
        <v>363</v>
      </c>
      <c r="B69" s="74">
        <v>0</v>
      </c>
      <c r="C69" s="74">
        <v>0</v>
      </c>
      <c r="D69" s="294">
        <v>0</v>
      </c>
      <c r="E69" s="74">
        <v>0</v>
      </c>
      <c r="F69" s="74">
        <v>0</v>
      </c>
      <c r="G69" s="74">
        <f t="shared" si="8"/>
        <v>0</v>
      </c>
    </row>
    <row r="70" spans="1:7" x14ac:dyDescent="0.25">
      <c r="A70" s="84" t="s">
        <v>364</v>
      </c>
      <c r="B70" s="74">
        <v>0</v>
      </c>
      <c r="C70" s="74">
        <v>0</v>
      </c>
      <c r="D70" s="294">
        <v>0</v>
      </c>
      <c r="E70" s="74">
        <v>0</v>
      </c>
      <c r="F70" s="74">
        <v>0</v>
      </c>
      <c r="G70" s="74">
        <f t="shared" si="8"/>
        <v>0</v>
      </c>
    </row>
    <row r="71" spans="1:7" x14ac:dyDescent="0.25">
      <c r="A71" s="83" t="s">
        <v>365</v>
      </c>
      <c r="B71" s="82">
        <f t="shared" ref="B71:G71" si="9">SUM(B72:B74)</f>
        <v>800000</v>
      </c>
      <c r="C71" s="82">
        <f t="shared" si="9"/>
        <v>-250000</v>
      </c>
      <c r="D71" s="293">
        <f t="shared" si="9"/>
        <v>550000</v>
      </c>
      <c r="E71" s="82">
        <f t="shared" si="9"/>
        <v>250000</v>
      </c>
      <c r="F71" s="82">
        <f t="shared" si="9"/>
        <v>250000</v>
      </c>
      <c r="G71" s="82">
        <f t="shared" si="9"/>
        <v>300000</v>
      </c>
    </row>
    <row r="72" spans="1:7" x14ac:dyDescent="0.25">
      <c r="A72" s="84" t="s">
        <v>366</v>
      </c>
      <c r="B72" s="207">
        <v>0</v>
      </c>
      <c r="C72" s="207">
        <v>0</v>
      </c>
      <c r="D72" s="231">
        <v>0</v>
      </c>
      <c r="E72" s="207">
        <v>0</v>
      </c>
      <c r="F72" s="207">
        <v>0</v>
      </c>
      <c r="G72" s="207">
        <v>0</v>
      </c>
    </row>
    <row r="73" spans="1:7" x14ac:dyDescent="0.25">
      <c r="A73" s="84" t="s">
        <v>367</v>
      </c>
      <c r="B73" s="207">
        <v>0</v>
      </c>
      <c r="C73" s="207">
        <v>0</v>
      </c>
      <c r="D73" s="231">
        <v>0</v>
      </c>
      <c r="E73" s="207">
        <v>0</v>
      </c>
      <c r="F73" s="207">
        <v>0</v>
      </c>
      <c r="G73" s="207">
        <v>0</v>
      </c>
    </row>
    <row r="74" spans="1:7" x14ac:dyDescent="0.25">
      <c r="A74" s="84" t="s">
        <v>368</v>
      </c>
      <c r="B74" s="208">
        <v>800000</v>
      </c>
      <c r="C74" s="208">
        <v>-250000</v>
      </c>
      <c r="D74" s="231">
        <v>550000</v>
      </c>
      <c r="E74" s="208">
        <v>250000</v>
      </c>
      <c r="F74" s="208">
        <v>250000</v>
      </c>
      <c r="G74" s="207">
        <v>300000</v>
      </c>
    </row>
    <row r="75" spans="1:7" x14ac:dyDescent="0.25">
      <c r="A75" s="83" t="s">
        <v>369</v>
      </c>
      <c r="B75" s="82">
        <f t="shared" ref="B75:G75" si="10">SUM(B76:B82)</f>
        <v>17700000</v>
      </c>
      <c r="C75" s="82">
        <f t="shared" si="10"/>
        <v>0</v>
      </c>
      <c r="D75" s="293">
        <f t="shared" si="10"/>
        <v>17700000</v>
      </c>
      <c r="E75" s="82">
        <f t="shared" si="10"/>
        <v>5234150</v>
      </c>
      <c r="F75" s="82">
        <f t="shared" si="10"/>
        <v>5234150</v>
      </c>
      <c r="G75" s="82">
        <f t="shared" si="10"/>
        <v>12465850</v>
      </c>
    </row>
    <row r="76" spans="1:7" x14ac:dyDescent="0.25">
      <c r="A76" s="84" t="s">
        <v>370</v>
      </c>
      <c r="B76" s="210">
        <v>15000000</v>
      </c>
      <c r="C76" s="210">
        <v>0</v>
      </c>
      <c r="D76" s="231">
        <v>15000000</v>
      </c>
      <c r="E76" s="210">
        <v>5000000</v>
      </c>
      <c r="F76" s="210">
        <v>5000000</v>
      </c>
      <c r="G76" s="209">
        <v>10000000</v>
      </c>
    </row>
    <row r="77" spans="1:7" x14ac:dyDescent="0.25">
      <c r="A77" s="84" t="s">
        <v>371</v>
      </c>
      <c r="B77" s="210">
        <v>2700000</v>
      </c>
      <c r="C77" s="210">
        <v>0</v>
      </c>
      <c r="D77" s="231">
        <v>2700000</v>
      </c>
      <c r="E77" s="210">
        <v>234150</v>
      </c>
      <c r="F77" s="210">
        <v>234150</v>
      </c>
      <c r="G77" s="209">
        <v>2465850</v>
      </c>
    </row>
    <row r="78" spans="1:7" x14ac:dyDescent="0.25">
      <c r="A78" s="84" t="s">
        <v>372</v>
      </c>
      <c r="B78" s="209">
        <v>0</v>
      </c>
      <c r="C78" s="209">
        <v>0</v>
      </c>
      <c r="D78" s="231">
        <v>0</v>
      </c>
      <c r="E78" s="209">
        <v>0</v>
      </c>
      <c r="F78" s="209">
        <v>0</v>
      </c>
      <c r="G78" s="209">
        <v>0</v>
      </c>
    </row>
    <row r="79" spans="1:7" x14ac:dyDescent="0.25">
      <c r="A79" s="84" t="s">
        <v>373</v>
      </c>
      <c r="B79" s="209">
        <v>0</v>
      </c>
      <c r="C79" s="209">
        <v>0</v>
      </c>
      <c r="D79" s="231">
        <v>0</v>
      </c>
      <c r="E79" s="209">
        <v>0</v>
      </c>
      <c r="F79" s="209">
        <v>0</v>
      </c>
      <c r="G79" s="209">
        <v>0</v>
      </c>
    </row>
    <row r="80" spans="1:7" x14ac:dyDescent="0.25">
      <c r="A80" s="84" t="s">
        <v>374</v>
      </c>
      <c r="B80" s="209">
        <v>0</v>
      </c>
      <c r="C80" s="209">
        <v>0</v>
      </c>
      <c r="D80" s="231">
        <v>0</v>
      </c>
      <c r="E80" s="209">
        <v>0</v>
      </c>
      <c r="F80" s="209">
        <v>0</v>
      </c>
      <c r="G80" s="209">
        <v>0</v>
      </c>
    </row>
    <row r="81" spans="1:7" x14ac:dyDescent="0.25">
      <c r="A81" s="84" t="s">
        <v>375</v>
      </c>
      <c r="B81" s="209">
        <v>0</v>
      </c>
      <c r="C81" s="209">
        <v>0</v>
      </c>
      <c r="D81" s="231">
        <v>0</v>
      </c>
      <c r="E81" s="209">
        <v>0</v>
      </c>
      <c r="F81" s="209">
        <v>0</v>
      </c>
      <c r="G81" s="209">
        <v>0</v>
      </c>
    </row>
    <row r="82" spans="1:7" x14ac:dyDescent="0.25">
      <c r="A82" s="84" t="s">
        <v>376</v>
      </c>
      <c r="B82" s="209">
        <v>0</v>
      </c>
      <c r="C82" s="209">
        <v>0</v>
      </c>
      <c r="D82" s="231">
        <v>0</v>
      </c>
      <c r="E82" s="209">
        <v>0</v>
      </c>
      <c r="F82" s="209">
        <v>0</v>
      </c>
      <c r="G82" s="209">
        <v>0</v>
      </c>
    </row>
    <row r="83" spans="1:7" x14ac:dyDescent="0.25">
      <c r="A83" s="85"/>
      <c r="B83" s="74"/>
      <c r="C83" s="74"/>
      <c r="D83" s="294"/>
      <c r="E83" s="74"/>
      <c r="F83" s="74"/>
      <c r="G83" s="74"/>
    </row>
    <row r="84" spans="1:7" x14ac:dyDescent="0.25">
      <c r="A84" s="28" t="s">
        <v>377</v>
      </c>
      <c r="B84" s="82">
        <f t="shared" ref="B84:G84" si="11">SUM(B85,B93,B103,B113,B123,B133,B137,B146,B150)</f>
        <v>231919999.99000001</v>
      </c>
      <c r="C84" s="82">
        <f t="shared" si="11"/>
        <v>85213561.170000002</v>
      </c>
      <c r="D84" s="293">
        <f t="shared" si="11"/>
        <v>317133561.16000003</v>
      </c>
      <c r="E84" s="82">
        <f t="shared" si="11"/>
        <v>146176027.78</v>
      </c>
      <c r="F84" s="82">
        <f t="shared" si="11"/>
        <v>145718669.66</v>
      </c>
      <c r="G84" s="82">
        <f t="shared" si="11"/>
        <v>170957533.38000003</v>
      </c>
    </row>
    <row r="85" spans="1:7" x14ac:dyDescent="0.25">
      <c r="A85" s="83" t="s">
        <v>304</v>
      </c>
      <c r="B85" s="82">
        <f t="shared" ref="B85:G85" si="12">SUM(B86:B92)</f>
        <v>79239743.319999993</v>
      </c>
      <c r="C85" s="82">
        <f t="shared" si="12"/>
        <v>-6751372.7100000009</v>
      </c>
      <c r="D85" s="293">
        <f t="shared" si="12"/>
        <v>72488370.609999999</v>
      </c>
      <c r="E85" s="82">
        <f t="shared" si="12"/>
        <v>44461652.790000007</v>
      </c>
      <c r="F85" s="82">
        <f t="shared" si="12"/>
        <v>44102795.670000002</v>
      </c>
      <c r="G85" s="82">
        <f t="shared" si="12"/>
        <v>28026717.82</v>
      </c>
    </row>
    <row r="86" spans="1:7" x14ac:dyDescent="0.25">
      <c r="A86" s="84" t="s">
        <v>305</v>
      </c>
      <c r="B86" s="212">
        <v>51138825.759999998</v>
      </c>
      <c r="C86" s="212">
        <v>-6490944.9400000004</v>
      </c>
      <c r="D86" s="231">
        <v>44647880.82</v>
      </c>
      <c r="E86" s="212">
        <v>30563664.510000002</v>
      </c>
      <c r="F86" s="212">
        <v>30563664.510000002</v>
      </c>
      <c r="G86" s="211">
        <v>14084216.309999999</v>
      </c>
    </row>
    <row r="87" spans="1:7" x14ac:dyDescent="0.25">
      <c r="A87" s="84" t="s">
        <v>306</v>
      </c>
      <c r="B87" s="211">
        <v>0</v>
      </c>
      <c r="C87" s="211">
        <v>0</v>
      </c>
      <c r="D87" s="231">
        <v>0</v>
      </c>
      <c r="E87" s="211">
        <v>0</v>
      </c>
      <c r="F87" s="211">
        <v>0</v>
      </c>
      <c r="G87" s="211">
        <v>0</v>
      </c>
    </row>
    <row r="88" spans="1:7" x14ac:dyDescent="0.25">
      <c r="A88" s="84" t="s">
        <v>307</v>
      </c>
      <c r="B88" s="212">
        <v>10827684.32</v>
      </c>
      <c r="C88" s="212">
        <v>88139.520000000004</v>
      </c>
      <c r="D88" s="231">
        <v>10915823.84</v>
      </c>
      <c r="E88" s="212">
        <v>827909.07</v>
      </c>
      <c r="F88" s="212">
        <v>827909.07</v>
      </c>
      <c r="G88" s="211">
        <v>10087914.77</v>
      </c>
    </row>
    <row r="89" spans="1:7" x14ac:dyDescent="0.25">
      <c r="A89" s="84" t="s">
        <v>308</v>
      </c>
      <c r="B89" s="212">
        <v>7001393.2400000002</v>
      </c>
      <c r="C89" s="212">
        <v>1090170.8799999999</v>
      </c>
      <c r="D89" s="231">
        <v>8091564.1200000001</v>
      </c>
      <c r="E89" s="212">
        <v>6686625.6799999997</v>
      </c>
      <c r="F89" s="212">
        <v>6327768.5599999996</v>
      </c>
      <c r="G89" s="211">
        <v>1404938.4400000004</v>
      </c>
    </row>
    <row r="90" spans="1:7" x14ac:dyDescent="0.25">
      <c r="A90" s="84" t="s">
        <v>309</v>
      </c>
      <c r="B90" s="212">
        <v>10271840</v>
      </c>
      <c r="C90" s="212">
        <v>-1438738.17</v>
      </c>
      <c r="D90" s="231">
        <v>8833101.8300000001</v>
      </c>
      <c r="E90" s="212">
        <v>6383453.5300000003</v>
      </c>
      <c r="F90" s="212">
        <v>6383453.5300000003</v>
      </c>
      <c r="G90" s="211">
        <v>2449648.2999999998</v>
      </c>
    </row>
    <row r="91" spans="1:7" x14ac:dyDescent="0.25">
      <c r="A91" s="84" t="s">
        <v>310</v>
      </c>
      <c r="B91" s="211">
        <v>0</v>
      </c>
      <c r="C91" s="211">
        <v>0</v>
      </c>
      <c r="D91" s="231">
        <v>0</v>
      </c>
      <c r="E91" s="211">
        <v>0</v>
      </c>
      <c r="F91" s="211">
        <v>0</v>
      </c>
      <c r="G91" s="211">
        <v>0</v>
      </c>
    </row>
    <row r="92" spans="1:7" x14ac:dyDescent="0.25">
      <c r="A92" s="84" t="s">
        <v>311</v>
      </c>
      <c r="B92" s="211">
        <v>0</v>
      </c>
      <c r="C92" s="211">
        <v>0</v>
      </c>
      <c r="D92" s="231">
        <v>0</v>
      </c>
      <c r="E92" s="211">
        <v>0</v>
      </c>
      <c r="F92" s="211">
        <v>0</v>
      </c>
      <c r="G92" s="211">
        <v>0</v>
      </c>
    </row>
    <row r="93" spans="1:7" x14ac:dyDescent="0.25">
      <c r="A93" s="83" t="s">
        <v>312</v>
      </c>
      <c r="B93" s="82">
        <f t="shared" ref="B93:G93" si="13">SUM(B94:B102)</f>
        <v>21452041.68</v>
      </c>
      <c r="C93" s="82">
        <f t="shared" si="13"/>
        <v>-194331.12999999989</v>
      </c>
      <c r="D93" s="293">
        <f t="shared" si="13"/>
        <v>21257710.550000001</v>
      </c>
      <c r="E93" s="82">
        <f t="shared" si="13"/>
        <v>14799828.77</v>
      </c>
      <c r="F93" s="82">
        <f t="shared" si="13"/>
        <v>14799828.77</v>
      </c>
      <c r="G93" s="82">
        <f t="shared" si="13"/>
        <v>6457881.7800000003</v>
      </c>
    </row>
    <row r="94" spans="1:7" x14ac:dyDescent="0.25">
      <c r="A94" s="84" t="s">
        <v>313</v>
      </c>
      <c r="B94" s="214">
        <v>135200</v>
      </c>
      <c r="C94" s="214">
        <v>-60400</v>
      </c>
      <c r="D94" s="231">
        <v>74800</v>
      </c>
      <c r="E94" s="214">
        <v>41237.800000000003</v>
      </c>
      <c r="F94" s="214">
        <v>41237.800000000003</v>
      </c>
      <c r="G94" s="213">
        <v>33562.199999999997</v>
      </c>
    </row>
    <row r="95" spans="1:7" x14ac:dyDescent="0.25">
      <c r="A95" s="84" t="s">
        <v>314</v>
      </c>
      <c r="B95" s="214">
        <v>317200</v>
      </c>
      <c r="C95" s="214">
        <v>-214200</v>
      </c>
      <c r="D95" s="231">
        <v>103000</v>
      </c>
      <c r="E95" s="214">
        <v>64001.99</v>
      </c>
      <c r="F95" s="214">
        <v>64001.99</v>
      </c>
      <c r="G95" s="213">
        <v>38998.01</v>
      </c>
    </row>
    <row r="96" spans="1:7" x14ac:dyDescent="0.25">
      <c r="A96" s="84" t="s">
        <v>315</v>
      </c>
      <c r="B96" s="213">
        <v>0</v>
      </c>
      <c r="C96" s="213">
        <v>0</v>
      </c>
      <c r="D96" s="231">
        <v>0</v>
      </c>
      <c r="E96" s="213">
        <v>0</v>
      </c>
      <c r="F96" s="213">
        <v>0</v>
      </c>
      <c r="G96" s="213">
        <v>0</v>
      </c>
    </row>
    <row r="97" spans="1:7" x14ac:dyDescent="0.25">
      <c r="A97" s="84" t="s">
        <v>316</v>
      </c>
      <c r="B97" s="214">
        <v>1494481.06</v>
      </c>
      <c r="C97" s="214">
        <v>-226880.12</v>
      </c>
      <c r="D97" s="231">
        <v>1267600.94</v>
      </c>
      <c r="E97" s="214">
        <v>1143606.8600000001</v>
      </c>
      <c r="F97" s="214">
        <v>1143606.8600000001</v>
      </c>
      <c r="G97" s="213">
        <v>123994.07999999984</v>
      </c>
    </row>
    <row r="98" spans="1:7" x14ac:dyDescent="0.25">
      <c r="A98" s="86" t="s">
        <v>317</v>
      </c>
      <c r="B98" s="214">
        <v>130000</v>
      </c>
      <c r="C98" s="214">
        <v>-76400</v>
      </c>
      <c r="D98" s="231">
        <v>53600</v>
      </c>
      <c r="E98" s="214">
        <v>47709</v>
      </c>
      <c r="F98" s="214">
        <v>47709</v>
      </c>
      <c r="G98" s="213">
        <v>5891</v>
      </c>
    </row>
    <row r="99" spans="1:7" x14ac:dyDescent="0.25">
      <c r="A99" s="84" t="s">
        <v>318</v>
      </c>
      <c r="B99" s="214">
        <v>13828760.619999999</v>
      </c>
      <c r="C99" s="214">
        <v>-34800</v>
      </c>
      <c r="D99" s="231">
        <v>13793960.619999999</v>
      </c>
      <c r="E99" s="214">
        <v>12147377.539999999</v>
      </c>
      <c r="F99" s="214">
        <v>12147377.539999999</v>
      </c>
      <c r="G99" s="213">
        <v>1646583.08</v>
      </c>
    </row>
    <row r="100" spans="1:7" x14ac:dyDescent="0.25">
      <c r="A100" s="84" t="s">
        <v>319</v>
      </c>
      <c r="B100" s="214">
        <v>722800</v>
      </c>
      <c r="C100" s="214">
        <v>442872.46</v>
      </c>
      <c r="D100" s="231">
        <v>1165672.46</v>
      </c>
      <c r="E100" s="214">
        <v>369648.6</v>
      </c>
      <c r="F100" s="214">
        <v>369648.6</v>
      </c>
      <c r="G100" s="213">
        <v>796023.86</v>
      </c>
    </row>
    <row r="101" spans="1:7" x14ac:dyDescent="0.25">
      <c r="A101" s="84" t="s">
        <v>320</v>
      </c>
      <c r="B101" s="214">
        <v>114400</v>
      </c>
      <c r="C101" s="214">
        <v>3329796.6</v>
      </c>
      <c r="D101" s="231">
        <v>3444196.6</v>
      </c>
      <c r="E101" s="214">
        <v>0</v>
      </c>
      <c r="F101" s="214">
        <v>0</v>
      </c>
      <c r="G101" s="213">
        <v>3444196.6</v>
      </c>
    </row>
    <row r="102" spans="1:7" x14ac:dyDescent="0.25">
      <c r="A102" s="84" t="s">
        <v>321</v>
      </c>
      <c r="B102" s="214">
        <v>4709200</v>
      </c>
      <c r="C102" s="214">
        <v>-3354320.07</v>
      </c>
      <c r="D102" s="231">
        <v>1354879.9300000002</v>
      </c>
      <c r="E102" s="214">
        <v>986246.98</v>
      </c>
      <c r="F102" s="214">
        <v>986246.98</v>
      </c>
      <c r="G102" s="213">
        <v>368632.95000000019</v>
      </c>
    </row>
    <row r="103" spans="1:7" x14ac:dyDescent="0.25">
      <c r="A103" s="83" t="s">
        <v>322</v>
      </c>
      <c r="B103" s="82">
        <f>SUM(B104:B112)</f>
        <v>32958626.440000001</v>
      </c>
      <c r="C103" s="82">
        <f>SUM(C104:C112)</f>
        <v>-7839088.0000000019</v>
      </c>
      <c r="D103" s="293">
        <f>SUM(D104:D112)</f>
        <v>25119538.439999998</v>
      </c>
      <c r="E103" s="82">
        <f>SUM(E104:E112)</f>
        <v>20037048.200000003</v>
      </c>
      <c r="F103" s="82">
        <f>SUM(F104:F112)</f>
        <v>19938547.200000003</v>
      </c>
      <c r="G103" s="82">
        <f>SUM(G104:G112)</f>
        <v>5082490.24</v>
      </c>
    </row>
    <row r="104" spans="1:7" x14ac:dyDescent="0.25">
      <c r="A104" s="84" t="s">
        <v>323</v>
      </c>
      <c r="B104" s="216">
        <v>0</v>
      </c>
      <c r="C104" s="216">
        <v>1754666</v>
      </c>
      <c r="D104" s="231">
        <v>1754666</v>
      </c>
      <c r="E104" s="216">
        <v>1604666</v>
      </c>
      <c r="F104" s="216">
        <v>1604666</v>
      </c>
      <c r="G104" s="215">
        <v>150000</v>
      </c>
    </row>
    <row r="105" spans="1:7" x14ac:dyDescent="0.25">
      <c r="A105" s="84" t="s">
        <v>324</v>
      </c>
      <c r="B105" s="216">
        <v>15604837.560000001</v>
      </c>
      <c r="C105" s="216">
        <v>-4895621.18</v>
      </c>
      <c r="D105" s="231">
        <v>10709216.380000001</v>
      </c>
      <c r="E105" s="216">
        <v>9680479.7200000007</v>
      </c>
      <c r="F105" s="216">
        <v>9680479.7200000007</v>
      </c>
      <c r="G105" s="215">
        <v>1028736.6600000001</v>
      </c>
    </row>
    <row r="106" spans="1:7" x14ac:dyDescent="0.25">
      <c r="A106" s="84" t="s">
        <v>325</v>
      </c>
      <c r="B106" s="216">
        <v>9260988.8800000008</v>
      </c>
      <c r="C106" s="216">
        <v>-3800271.3</v>
      </c>
      <c r="D106" s="231">
        <v>5460717.580000001</v>
      </c>
      <c r="E106" s="216">
        <v>2548072.7000000002</v>
      </c>
      <c r="F106" s="216">
        <v>2548072.7000000002</v>
      </c>
      <c r="G106" s="215">
        <v>2912644.8800000008</v>
      </c>
    </row>
    <row r="107" spans="1:7" x14ac:dyDescent="0.25">
      <c r="A107" s="84" t="s">
        <v>326</v>
      </c>
      <c r="B107" s="216">
        <v>2912000</v>
      </c>
      <c r="C107" s="216">
        <v>-1540000</v>
      </c>
      <c r="D107" s="231">
        <v>1372000</v>
      </c>
      <c r="E107" s="216">
        <v>527113.73</v>
      </c>
      <c r="F107" s="216">
        <v>527113.73</v>
      </c>
      <c r="G107" s="215">
        <v>844886.27</v>
      </c>
    </row>
    <row r="108" spans="1:7" x14ac:dyDescent="0.25">
      <c r="A108" s="84" t="s">
        <v>327</v>
      </c>
      <c r="B108" s="216">
        <v>2778400</v>
      </c>
      <c r="C108" s="216">
        <v>-2602041.7999999998</v>
      </c>
      <c r="D108" s="231">
        <v>176358.20000000019</v>
      </c>
      <c r="E108" s="216">
        <v>176358.2</v>
      </c>
      <c r="F108" s="216">
        <v>176358.2</v>
      </c>
      <c r="G108" s="215">
        <v>0</v>
      </c>
    </row>
    <row r="109" spans="1:7" x14ac:dyDescent="0.25">
      <c r="A109" s="84" t="s">
        <v>328</v>
      </c>
      <c r="B109" s="215">
        <v>0</v>
      </c>
      <c r="C109" s="215">
        <v>0</v>
      </c>
      <c r="D109" s="231">
        <v>0</v>
      </c>
      <c r="E109" s="215">
        <v>0</v>
      </c>
      <c r="F109" s="215">
        <v>0</v>
      </c>
      <c r="G109" s="215">
        <v>0</v>
      </c>
    </row>
    <row r="110" spans="1:7" x14ac:dyDescent="0.25">
      <c r="A110" s="84" t="s">
        <v>329</v>
      </c>
      <c r="B110" s="216">
        <v>31200</v>
      </c>
      <c r="C110" s="216">
        <v>0</v>
      </c>
      <c r="D110" s="231">
        <v>31200</v>
      </c>
      <c r="E110" s="216">
        <v>0</v>
      </c>
      <c r="F110" s="216">
        <v>0</v>
      </c>
      <c r="G110" s="215">
        <v>31200</v>
      </c>
    </row>
    <row r="111" spans="1:7" x14ac:dyDescent="0.25">
      <c r="A111" s="84" t="s">
        <v>330</v>
      </c>
      <c r="B111" s="216">
        <v>0</v>
      </c>
      <c r="C111" s="216">
        <v>0</v>
      </c>
      <c r="D111" s="231">
        <v>0</v>
      </c>
      <c r="E111" s="216">
        <v>0</v>
      </c>
      <c r="F111" s="216">
        <v>0</v>
      </c>
      <c r="G111" s="215">
        <v>0</v>
      </c>
    </row>
    <row r="112" spans="1:7" x14ac:dyDescent="0.25">
      <c r="A112" s="84" t="s">
        <v>331</v>
      </c>
      <c r="B112" s="216">
        <v>2371200</v>
      </c>
      <c r="C112" s="216">
        <v>3244180.28</v>
      </c>
      <c r="D112" s="231">
        <v>5615380.2799999993</v>
      </c>
      <c r="E112" s="216">
        <v>5500357.8499999996</v>
      </c>
      <c r="F112" s="216">
        <v>5401856.8499999996</v>
      </c>
      <c r="G112" s="215">
        <v>115022.4299999997</v>
      </c>
    </row>
    <row r="113" spans="1:7" x14ac:dyDescent="0.25">
      <c r="A113" s="83" t="s">
        <v>332</v>
      </c>
      <c r="B113" s="82">
        <f t="shared" ref="B113:G113" si="14">SUM(B114:B122)</f>
        <v>312000</v>
      </c>
      <c r="C113" s="82">
        <f t="shared" si="14"/>
        <v>6656069.6200000001</v>
      </c>
      <c r="D113" s="293">
        <f t="shared" si="14"/>
        <v>6968069.6200000001</v>
      </c>
      <c r="E113" s="82">
        <f t="shared" si="14"/>
        <v>1457006.06</v>
      </c>
      <c r="F113" s="82">
        <f t="shared" si="14"/>
        <v>1457006.06</v>
      </c>
      <c r="G113" s="82">
        <f t="shared" si="14"/>
        <v>5511063.5600000005</v>
      </c>
    </row>
    <row r="114" spans="1:7" x14ac:dyDescent="0.25">
      <c r="A114" s="84" t="s">
        <v>333</v>
      </c>
      <c r="B114" s="217">
        <v>0</v>
      </c>
      <c r="C114" s="217">
        <v>0</v>
      </c>
      <c r="D114" s="231">
        <v>0</v>
      </c>
      <c r="E114" s="217">
        <v>0</v>
      </c>
      <c r="F114" s="217">
        <v>0</v>
      </c>
      <c r="G114" s="217">
        <v>0</v>
      </c>
    </row>
    <row r="115" spans="1:7" x14ac:dyDescent="0.25">
      <c r="A115" s="84" t="s">
        <v>334</v>
      </c>
      <c r="B115" s="217">
        <v>0</v>
      </c>
      <c r="C115" s="217">
        <v>0</v>
      </c>
      <c r="D115" s="231">
        <v>0</v>
      </c>
      <c r="E115" s="217">
        <v>0</v>
      </c>
      <c r="F115" s="217">
        <v>0</v>
      </c>
      <c r="G115" s="217">
        <v>0</v>
      </c>
    </row>
    <row r="116" spans="1:7" x14ac:dyDescent="0.25">
      <c r="A116" s="84" t="s">
        <v>335</v>
      </c>
      <c r="B116" s="218">
        <v>0</v>
      </c>
      <c r="C116" s="218">
        <v>650000</v>
      </c>
      <c r="D116" s="231">
        <v>650000</v>
      </c>
      <c r="E116" s="218">
        <v>0</v>
      </c>
      <c r="F116" s="218">
        <v>0</v>
      </c>
      <c r="G116" s="217">
        <v>650000</v>
      </c>
    </row>
    <row r="117" spans="1:7" x14ac:dyDescent="0.25">
      <c r="A117" s="84" t="s">
        <v>336</v>
      </c>
      <c r="B117" s="218">
        <v>312000</v>
      </c>
      <c r="C117" s="218">
        <v>6006069.6200000001</v>
      </c>
      <c r="D117" s="231">
        <v>6318069.6200000001</v>
      </c>
      <c r="E117" s="218">
        <v>1457006.06</v>
      </c>
      <c r="F117" s="218">
        <v>1457006.06</v>
      </c>
      <c r="G117" s="217">
        <v>4861063.5600000005</v>
      </c>
    </row>
    <row r="118" spans="1:7" x14ac:dyDescent="0.25">
      <c r="A118" s="84" t="s">
        <v>337</v>
      </c>
      <c r="B118" s="217">
        <v>0</v>
      </c>
      <c r="C118" s="217">
        <v>0</v>
      </c>
      <c r="D118" s="231">
        <v>0</v>
      </c>
      <c r="E118" s="217">
        <v>0</v>
      </c>
      <c r="F118" s="217">
        <v>0</v>
      </c>
      <c r="G118" s="217">
        <v>0</v>
      </c>
    </row>
    <row r="119" spans="1:7" x14ac:dyDescent="0.25">
      <c r="A119" s="84" t="s">
        <v>338</v>
      </c>
      <c r="B119" s="217">
        <v>0</v>
      </c>
      <c r="C119" s="217">
        <v>0</v>
      </c>
      <c r="D119" s="231">
        <v>0</v>
      </c>
      <c r="E119" s="217">
        <v>0</v>
      </c>
      <c r="F119" s="217">
        <v>0</v>
      </c>
      <c r="G119" s="217">
        <v>0</v>
      </c>
    </row>
    <row r="120" spans="1:7" x14ac:dyDescent="0.25">
      <c r="A120" s="84" t="s">
        <v>339</v>
      </c>
      <c r="B120" s="217">
        <v>0</v>
      </c>
      <c r="C120" s="217">
        <v>0</v>
      </c>
      <c r="D120" s="231">
        <v>0</v>
      </c>
      <c r="E120" s="217">
        <v>0</v>
      </c>
      <c r="F120" s="217">
        <v>0</v>
      </c>
      <c r="G120" s="217">
        <v>0</v>
      </c>
    </row>
    <row r="121" spans="1:7" x14ac:dyDescent="0.25">
      <c r="A121" s="84" t="s">
        <v>340</v>
      </c>
      <c r="B121" s="217">
        <v>0</v>
      </c>
      <c r="C121" s="217">
        <v>0</v>
      </c>
      <c r="D121" s="231">
        <v>0</v>
      </c>
      <c r="E121" s="217">
        <v>0</v>
      </c>
      <c r="F121" s="217">
        <v>0</v>
      </c>
      <c r="G121" s="217">
        <v>0</v>
      </c>
    </row>
    <row r="122" spans="1:7" x14ac:dyDescent="0.25">
      <c r="A122" s="84" t="s">
        <v>341</v>
      </c>
      <c r="B122" s="217">
        <v>0</v>
      </c>
      <c r="C122" s="217">
        <v>0</v>
      </c>
      <c r="D122" s="231">
        <v>0</v>
      </c>
      <c r="E122" s="217">
        <v>0</v>
      </c>
      <c r="F122" s="217">
        <v>0</v>
      </c>
      <c r="G122" s="217">
        <v>0</v>
      </c>
    </row>
    <row r="123" spans="1:7" x14ac:dyDescent="0.25">
      <c r="A123" s="83" t="s">
        <v>342</v>
      </c>
      <c r="B123" s="82">
        <f t="shared" ref="B123:G123" si="15">SUM(B124:B132)</f>
        <v>2894160</v>
      </c>
      <c r="C123" s="82">
        <f t="shared" si="15"/>
        <v>25661922.629999999</v>
      </c>
      <c r="D123" s="293">
        <f t="shared" si="15"/>
        <v>28556082.629999999</v>
      </c>
      <c r="E123" s="82">
        <f t="shared" si="15"/>
        <v>0</v>
      </c>
      <c r="F123" s="82">
        <f t="shared" si="15"/>
        <v>0</v>
      </c>
      <c r="G123" s="82">
        <f t="shared" si="15"/>
        <v>28556082.629999999</v>
      </c>
    </row>
    <row r="124" spans="1:7" x14ac:dyDescent="0.25">
      <c r="A124" s="84" t="s">
        <v>343</v>
      </c>
      <c r="B124" s="220">
        <v>41600</v>
      </c>
      <c r="C124" s="220">
        <v>1068288</v>
      </c>
      <c r="D124" s="231">
        <v>1109888</v>
      </c>
      <c r="E124" s="220">
        <v>0</v>
      </c>
      <c r="F124" s="220">
        <v>0</v>
      </c>
      <c r="G124" s="219">
        <v>1109888</v>
      </c>
    </row>
    <row r="125" spans="1:7" x14ac:dyDescent="0.25">
      <c r="A125" s="84" t="s">
        <v>344</v>
      </c>
      <c r="B125" s="220">
        <v>62400</v>
      </c>
      <c r="C125" s="220">
        <v>1131936</v>
      </c>
      <c r="D125" s="231">
        <v>1194336</v>
      </c>
      <c r="E125" s="220">
        <v>0</v>
      </c>
      <c r="F125" s="220">
        <v>0</v>
      </c>
      <c r="G125" s="219">
        <v>1194336</v>
      </c>
    </row>
    <row r="126" spans="1:7" x14ac:dyDescent="0.25">
      <c r="A126" s="84" t="s">
        <v>345</v>
      </c>
      <c r="B126" s="219">
        <v>0</v>
      </c>
      <c r="C126" s="219">
        <v>0</v>
      </c>
      <c r="D126" s="231">
        <v>0</v>
      </c>
      <c r="E126" s="219">
        <v>0</v>
      </c>
      <c r="F126" s="219">
        <v>0</v>
      </c>
      <c r="G126" s="219">
        <v>0</v>
      </c>
    </row>
    <row r="127" spans="1:7" x14ac:dyDescent="0.25">
      <c r="A127" s="84" t="s">
        <v>346</v>
      </c>
      <c r="B127" s="220">
        <v>2561360</v>
      </c>
      <c r="C127" s="220">
        <v>23690498.629999999</v>
      </c>
      <c r="D127" s="231">
        <v>26251858.629999999</v>
      </c>
      <c r="E127" s="220">
        <v>0</v>
      </c>
      <c r="F127" s="220">
        <v>0</v>
      </c>
      <c r="G127" s="219">
        <v>26251858.629999999</v>
      </c>
    </row>
    <row r="128" spans="1:7" x14ac:dyDescent="0.25">
      <c r="A128" s="84" t="s">
        <v>347</v>
      </c>
      <c r="B128" s="219">
        <v>0</v>
      </c>
      <c r="C128" s="219">
        <v>0</v>
      </c>
      <c r="D128" s="231">
        <v>0</v>
      </c>
      <c r="E128" s="219">
        <v>0</v>
      </c>
      <c r="F128" s="219">
        <v>0</v>
      </c>
      <c r="G128" s="219">
        <v>0</v>
      </c>
    </row>
    <row r="129" spans="1:7" x14ac:dyDescent="0.25">
      <c r="A129" s="84" t="s">
        <v>348</v>
      </c>
      <c r="B129" s="220">
        <v>228800</v>
      </c>
      <c r="C129" s="220">
        <v>-228800</v>
      </c>
      <c r="D129" s="231">
        <v>0</v>
      </c>
      <c r="E129" s="220">
        <v>0</v>
      </c>
      <c r="F129" s="220">
        <v>0</v>
      </c>
      <c r="G129" s="219">
        <v>0</v>
      </c>
    </row>
    <row r="130" spans="1:7" x14ac:dyDescent="0.25">
      <c r="A130" s="84" t="s">
        <v>349</v>
      </c>
      <c r="B130" s="219">
        <v>0</v>
      </c>
      <c r="C130" s="219">
        <v>0</v>
      </c>
      <c r="D130" s="231">
        <v>0</v>
      </c>
      <c r="E130" s="219">
        <v>0</v>
      </c>
      <c r="F130" s="219">
        <v>0</v>
      </c>
      <c r="G130" s="219">
        <v>0</v>
      </c>
    </row>
    <row r="131" spans="1:7" x14ac:dyDescent="0.25">
      <c r="A131" s="84" t="s">
        <v>350</v>
      </c>
      <c r="B131" s="219">
        <v>0</v>
      </c>
      <c r="C131" s="219">
        <v>0</v>
      </c>
      <c r="D131" s="231">
        <v>0</v>
      </c>
      <c r="E131" s="219">
        <v>0</v>
      </c>
      <c r="F131" s="219">
        <v>0</v>
      </c>
      <c r="G131" s="219">
        <v>0</v>
      </c>
    </row>
    <row r="132" spans="1:7" x14ac:dyDescent="0.25">
      <c r="A132" s="84" t="s">
        <v>351</v>
      </c>
      <c r="B132" s="219">
        <v>0</v>
      </c>
      <c r="C132" s="219">
        <v>0</v>
      </c>
      <c r="D132" s="231">
        <v>0</v>
      </c>
      <c r="E132" s="219">
        <v>0</v>
      </c>
      <c r="F132" s="219">
        <v>0</v>
      </c>
      <c r="G132" s="219">
        <v>0</v>
      </c>
    </row>
    <row r="133" spans="1:7" x14ac:dyDescent="0.25">
      <c r="A133" s="83" t="s">
        <v>352</v>
      </c>
      <c r="B133" s="82">
        <f t="shared" ref="B133:G133" si="16">SUM(B134:B136)</f>
        <v>92560000</v>
      </c>
      <c r="C133" s="82">
        <f t="shared" si="16"/>
        <v>67180360.760000005</v>
      </c>
      <c r="D133" s="293">
        <f t="shared" si="16"/>
        <v>159740360.76000002</v>
      </c>
      <c r="E133" s="82">
        <f t="shared" si="16"/>
        <v>63874703.82</v>
      </c>
      <c r="F133" s="82">
        <f t="shared" si="16"/>
        <v>63874703.82</v>
      </c>
      <c r="G133" s="82">
        <f t="shared" si="16"/>
        <v>95865656.940000013</v>
      </c>
    </row>
    <row r="134" spans="1:7" x14ac:dyDescent="0.25">
      <c r="A134" s="84" t="s">
        <v>353</v>
      </c>
      <c r="B134" s="222">
        <v>92560000</v>
      </c>
      <c r="C134" s="222">
        <v>65029375.240000002</v>
      </c>
      <c r="D134" s="231">
        <v>157589375.24000001</v>
      </c>
      <c r="E134" s="222">
        <v>63874703.82</v>
      </c>
      <c r="F134" s="222">
        <v>63874703.82</v>
      </c>
      <c r="G134" s="221">
        <v>93714671.420000017</v>
      </c>
    </row>
    <row r="135" spans="1:7" x14ac:dyDescent="0.25">
      <c r="A135" s="84" t="s">
        <v>354</v>
      </c>
      <c r="B135" s="222">
        <v>0</v>
      </c>
      <c r="C135" s="222">
        <v>2150985.52</v>
      </c>
      <c r="D135" s="231">
        <v>2150985.52</v>
      </c>
      <c r="E135" s="222">
        <v>0</v>
      </c>
      <c r="F135" s="222">
        <v>0</v>
      </c>
      <c r="G135" s="221">
        <v>2150985.52</v>
      </c>
    </row>
    <row r="136" spans="1:7" x14ac:dyDescent="0.25">
      <c r="A136" s="84" t="s">
        <v>355</v>
      </c>
      <c r="B136" s="74">
        <v>0</v>
      </c>
      <c r="C136" s="74">
        <v>0</v>
      </c>
      <c r="D136" s="294">
        <v>0</v>
      </c>
      <c r="E136" s="74">
        <v>0</v>
      </c>
      <c r="F136" s="74">
        <v>0</v>
      </c>
      <c r="G136" s="74">
        <f t="shared" ref="G136" si="17">D136-E136</f>
        <v>0</v>
      </c>
    </row>
    <row r="137" spans="1:7" x14ac:dyDescent="0.25">
      <c r="A137" s="83" t="s">
        <v>356</v>
      </c>
      <c r="B137" s="82">
        <f t="shared" ref="B137:G137" si="18">SUM(B138:B142,B144:B145)</f>
        <v>0</v>
      </c>
      <c r="C137" s="82">
        <f t="shared" si="18"/>
        <v>0</v>
      </c>
      <c r="D137" s="293">
        <f t="shared" si="18"/>
        <v>0</v>
      </c>
      <c r="E137" s="82">
        <f t="shared" si="18"/>
        <v>0</v>
      </c>
      <c r="F137" s="82">
        <f t="shared" si="18"/>
        <v>0</v>
      </c>
      <c r="G137" s="82">
        <f t="shared" si="18"/>
        <v>0</v>
      </c>
    </row>
    <row r="138" spans="1:7" x14ac:dyDescent="0.25">
      <c r="A138" s="84" t="s">
        <v>357</v>
      </c>
      <c r="B138" s="74">
        <v>0</v>
      </c>
      <c r="C138" s="74">
        <v>0</v>
      </c>
      <c r="D138" s="29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358</v>
      </c>
      <c r="B139" s="74">
        <v>0</v>
      </c>
      <c r="C139" s="74">
        <v>0</v>
      </c>
      <c r="D139" s="294">
        <v>0</v>
      </c>
      <c r="E139" s="74">
        <v>0</v>
      </c>
      <c r="F139" s="74">
        <v>0</v>
      </c>
      <c r="G139" s="74">
        <f t="shared" ref="G139:G145" si="19">D139-E139</f>
        <v>0</v>
      </c>
    </row>
    <row r="140" spans="1:7" x14ac:dyDescent="0.25">
      <c r="A140" s="84" t="s">
        <v>359</v>
      </c>
      <c r="B140" s="74">
        <v>0</v>
      </c>
      <c r="C140" s="74">
        <v>0</v>
      </c>
      <c r="D140" s="294">
        <v>0</v>
      </c>
      <c r="E140" s="74">
        <v>0</v>
      </c>
      <c r="F140" s="74">
        <v>0</v>
      </c>
      <c r="G140" s="74">
        <f t="shared" si="19"/>
        <v>0</v>
      </c>
    </row>
    <row r="141" spans="1:7" x14ac:dyDescent="0.25">
      <c r="A141" s="84" t="s">
        <v>360</v>
      </c>
      <c r="B141" s="74">
        <v>0</v>
      </c>
      <c r="C141" s="74">
        <v>0</v>
      </c>
      <c r="D141" s="294">
        <v>0</v>
      </c>
      <c r="E141" s="74">
        <v>0</v>
      </c>
      <c r="F141" s="74">
        <v>0</v>
      </c>
      <c r="G141" s="74">
        <f t="shared" si="19"/>
        <v>0</v>
      </c>
    </row>
    <row r="142" spans="1:7" x14ac:dyDescent="0.25">
      <c r="A142" s="84" t="s">
        <v>361</v>
      </c>
      <c r="B142" s="74">
        <v>0</v>
      </c>
      <c r="C142" s="74">
        <v>0</v>
      </c>
      <c r="D142" s="294">
        <v>0</v>
      </c>
      <c r="E142" s="74">
        <v>0</v>
      </c>
      <c r="F142" s="74">
        <v>0</v>
      </c>
      <c r="G142" s="74">
        <f t="shared" si="19"/>
        <v>0</v>
      </c>
    </row>
    <row r="143" spans="1:7" x14ac:dyDescent="0.25">
      <c r="A143" s="84" t="s">
        <v>362</v>
      </c>
      <c r="B143" s="74">
        <v>0</v>
      </c>
      <c r="C143" s="74">
        <v>0</v>
      </c>
      <c r="D143" s="294">
        <v>0</v>
      </c>
      <c r="E143" s="74">
        <v>0</v>
      </c>
      <c r="F143" s="74">
        <v>0</v>
      </c>
      <c r="G143" s="74">
        <f t="shared" si="19"/>
        <v>0</v>
      </c>
    </row>
    <row r="144" spans="1:7" x14ac:dyDescent="0.25">
      <c r="A144" s="84" t="s">
        <v>363</v>
      </c>
      <c r="B144" s="74">
        <v>0</v>
      </c>
      <c r="C144" s="74">
        <v>0</v>
      </c>
      <c r="D144" s="294">
        <v>0</v>
      </c>
      <c r="E144" s="74">
        <v>0</v>
      </c>
      <c r="F144" s="74">
        <v>0</v>
      </c>
      <c r="G144" s="74">
        <f t="shared" si="19"/>
        <v>0</v>
      </c>
    </row>
    <row r="145" spans="1:7" x14ac:dyDescent="0.25">
      <c r="A145" s="84" t="s">
        <v>364</v>
      </c>
      <c r="B145" s="74">
        <v>0</v>
      </c>
      <c r="C145" s="74">
        <v>0</v>
      </c>
      <c r="D145" s="294">
        <v>0</v>
      </c>
      <c r="E145" s="74">
        <v>0</v>
      </c>
      <c r="F145" s="74">
        <v>0</v>
      </c>
      <c r="G145" s="74">
        <f t="shared" si="19"/>
        <v>0</v>
      </c>
    </row>
    <row r="146" spans="1:7" x14ac:dyDescent="0.25">
      <c r="A146" s="83" t="s">
        <v>365</v>
      </c>
      <c r="B146" s="82">
        <f t="shared" ref="B146:G146" si="20">SUM(B147:B149)</f>
        <v>0</v>
      </c>
      <c r="C146" s="82">
        <f t="shared" si="20"/>
        <v>500000</v>
      </c>
      <c r="D146" s="293">
        <f t="shared" si="20"/>
        <v>500000</v>
      </c>
      <c r="E146" s="82">
        <f t="shared" si="20"/>
        <v>0</v>
      </c>
      <c r="F146" s="82">
        <f t="shared" si="20"/>
        <v>0</v>
      </c>
      <c r="G146" s="82">
        <f t="shared" si="20"/>
        <v>500000</v>
      </c>
    </row>
    <row r="147" spans="1:7" x14ac:dyDescent="0.25">
      <c r="A147" s="84" t="s">
        <v>366</v>
      </c>
      <c r="B147" s="223">
        <v>0</v>
      </c>
      <c r="C147" s="223">
        <v>0</v>
      </c>
      <c r="D147" s="231">
        <v>0</v>
      </c>
      <c r="E147" s="223">
        <v>0</v>
      </c>
      <c r="F147" s="223">
        <v>0</v>
      </c>
      <c r="G147" s="223">
        <v>0</v>
      </c>
    </row>
    <row r="148" spans="1:7" x14ac:dyDescent="0.25">
      <c r="A148" s="84" t="s">
        <v>367</v>
      </c>
      <c r="B148" s="223">
        <v>0</v>
      </c>
      <c r="C148" s="223">
        <v>0</v>
      </c>
      <c r="D148" s="231">
        <v>0</v>
      </c>
      <c r="E148" s="223">
        <v>0</v>
      </c>
      <c r="F148" s="223">
        <v>0</v>
      </c>
      <c r="G148" s="223">
        <v>0</v>
      </c>
    </row>
    <row r="149" spans="1:7" x14ac:dyDescent="0.25">
      <c r="A149" s="84" t="s">
        <v>368</v>
      </c>
      <c r="B149" s="224">
        <v>0</v>
      </c>
      <c r="C149" s="224">
        <v>500000</v>
      </c>
      <c r="D149" s="231">
        <v>500000</v>
      </c>
      <c r="E149" s="224">
        <v>0</v>
      </c>
      <c r="F149" s="224">
        <v>0</v>
      </c>
      <c r="G149" s="223">
        <v>500000</v>
      </c>
    </row>
    <row r="150" spans="1:7" x14ac:dyDescent="0.25">
      <c r="A150" s="83" t="s">
        <v>369</v>
      </c>
      <c r="B150" s="82">
        <f t="shared" ref="B150:G150" si="21">SUM(B151:B157)</f>
        <v>2503428.5499999998</v>
      </c>
      <c r="C150" s="82">
        <f t="shared" si="21"/>
        <v>0</v>
      </c>
      <c r="D150" s="293">
        <f t="shared" si="21"/>
        <v>2503428.5499999998</v>
      </c>
      <c r="E150" s="82">
        <f t="shared" si="21"/>
        <v>1545788.14</v>
      </c>
      <c r="F150" s="82">
        <f t="shared" si="21"/>
        <v>1545788.14</v>
      </c>
      <c r="G150" s="82">
        <f t="shared" si="21"/>
        <v>957640.41000000015</v>
      </c>
    </row>
    <row r="151" spans="1:7" x14ac:dyDescent="0.25">
      <c r="A151" s="84" t="s">
        <v>370</v>
      </c>
      <c r="B151" s="226">
        <v>1671428.55</v>
      </c>
      <c r="C151" s="226">
        <v>0</v>
      </c>
      <c r="D151" s="231">
        <v>1671428.55</v>
      </c>
      <c r="E151" s="226">
        <v>1205357.1299999999</v>
      </c>
      <c r="F151" s="226">
        <v>1205357.1299999999</v>
      </c>
      <c r="G151" s="225">
        <v>466071.42000000016</v>
      </c>
    </row>
    <row r="152" spans="1:7" x14ac:dyDescent="0.25">
      <c r="A152" s="84" t="s">
        <v>371</v>
      </c>
      <c r="B152" s="226">
        <v>832000</v>
      </c>
      <c r="C152" s="226">
        <v>0</v>
      </c>
      <c r="D152" s="231">
        <v>832000</v>
      </c>
      <c r="E152" s="226">
        <v>340431.01</v>
      </c>
      <c r="F152" s="226">
        <v>340431.01</v>
      </c>
      <c r="G152" s="225">
        <v>491568.99</v>
      </c>
    </row>
    <row r="153" spans="1:7" x14ac:dyDescent="0.25">
      <c r="A153" s="84" t="s">
        <v>372</v>
      </c>
      <c r="B153" s="225">
        <v>0</v>
      </c>
      <c r="C153" s="225">
        <v>0</v>
      </c>
      <c r="D153" s="231">
        <v>0</v>
      </c>
      <c r="E153" s="225">
        <v>0</v>
      </c>
      <c r="F153" s="225">
        <v>0</v>
      </c>
      <c r="G153" s="225">
        <v>0</v>
      </c>
    </row>
    <row r="154" spans="1:7" x14ac:dyDescent="0.25">
      <c r="A154" s="86" t="s">
        <v>373</v>
      </c>
      <c r="B154" s="225">
        <v>0</v>
      </c>
      <c r="C154" s="225">
        <v>0</v>
      </c>
      <c r="D154" s="231">
        <v>0</v>
      </c>
      <c r="E154" s="225">
        <v>0</v>
      </c>
      <c r="F154" s="225">
        <v>0</v>
      </c>
      <c r="G154" s="225">
        <v>0</v>
      </c>
    </row>
    <row r="155" spans="1:7" x14ac:dyDescent="0.25">
      <c r="A155" s="84" t="s">
        <v>374</v>
      </c>
      <c r="B155" s="225">
        <v>0</v>
      </c>
      <c r="C155" s="225">
        <v>0</v>
      </c>
      <c r="D155" s="231">
        <v>0</v>
      </c>
      <c r="E155" s="225">
        <v>0</v>
      </c>
      <c r="F155" s="225">
        <v>0</v>
      </c>
      <c r="G155" s="225">
        <v>0</v>
      </c>
    </row>
    <row r="156" spans="1:7" x14ac:dyDescent="0.25">
      <c r="A156" s="84" t="s">
        <v>375</v>
      </c>
      <c r="B156" s="225">
        <v>0</v>
      </c>
      <c r="C156" s="225">
        <v>0</v>
      </c>
      <c r="D156" s="231">
        <v>0</v>
      </c>
      <c r="E156" s="225">
        <v>0</v>
      </c>
      <c r="F156" s="225">
        <v>0</v>
      </c>
      <c r="G156" s="225">
        <v>0</v>
      </c>
    </row>
    <row r="157" spans="1:7" x14ac:dyDescent="0.25">
      <c r="A157" s="84" t="s">
        <v>376</v>
      </c>
      <c r="B157" s="225">
        <v>0</v>
      </c>
      <c r="C157" s="225">
        <v>0</v>
      </c>
      <c r="D157" s="231">
        <v>0</v>
      </c>
      <c r="E157" s="225">
        <v>0</v>
      </c>
      <c r="F157" s="225">
        <v>0</v>
      </c>
      <c r="G157" s="225">
        <v>0</v>
      </c>
    </row>
    <row r="158" spans="1:7" x14ac:dyDescent="0.25">
      <c r="A158" s="87"/>
      <c r="B158" s="88"/>
      <c r="C158" s="88"/>
      <c r="D158" s="295"/>
      <c r="E158" s="88"/>
      <c r="F158" s="88"/>
      <c r="G158" s="88"/>
    </row>
    <row r="159" spans="1:7" x14ac:dyDescent="0.25">
      <c r="A159" s="29" t="s">
        <v>378</v>
      </c>
      <c r="B159" s="89">
        <f t="shared" ref="B159:G159" si="22">B9+B84</f>
        <v>567840000</v>
      </c>
      <c r="C159" s="89">
        <f t="shared" si="22"/>
        <v>251768157.17000002</v>
      </c>
      <c r="D159" s="296">
        <f>D9+D84</f>
        <v>819608157.17000008</v>
      </c>
      <c r="E159" s="89">
        <f t="shared" si="22"/>
        <v>408495543.86000001</v>
      </c>
      <c r="F159" s="89">
        <f t="shared" si="22"/>
        <v>403255266.03999996</v>
      </c>
      <c r="G159" s="89">
        <f t="shared" si="22"/>
        <v>411112613.31</v>
      </c>
    </row>
    <row r="160" spans="1:7" x14ac:dyDescent="0.25">
      <c r="A160" s="54"/>
      <c r="B160" s="53"/>
      <c r="C160" s="53"/>
      <c r="D160" s="297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71 B103:C103 B93:C93 E93:F93 B75:F75 B83:F85 B113:F113 B123:F123 B133:F133 B136:F146 B150:F150 B158:F158 B159:C159 E159:F159 E103:F103" unlockedFormula="1"/>
    <ignoredError sqref="G18 G28 G38 G48 G58 G62 G71 G75 G83:G85 G93 G103 G113 G123 G133 G136:G146 G150 G158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0"/>
  <sheetViews>
    <sheetView showGridLines="0" topLeftCell="A43" zoomScale="75" zoomScaleNormal="75" workbookViewId="0">
      <selection activeCell="C86" sqref="C8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379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7" t="str">
        <f>'Formato 1'!A2</f>
        <v xml:space="preserve"> Municipio de Valle de Santiago, Gto.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296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380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01 de Enero al 30 de Septiembre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" customHeight="1" x14ac:dyDescent="0.25">
      <c r="A7" s="269" t="s">
        <v>4</v>
      </c>
      <c r="B7" s="271" t="s">
        <v>298</v>
      </c>
      <c r="C7" s="271"/>
      <c r="D7" s="271"/>
      <c r="E7" s="271"/>
      <c r="F7" s="271"/>
      <c r="G7" s="273" t="s">
        <v>299</v>
      </c>
    </row>
    <row r="8" spans="1:7" ht="30" x14ac:dyDescent="0.25">
      <c r="A8" s="270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272"/>
    </row>
    <row r="9" spans="1:7" ht="15.75" customHeight="1" x14ac:dyDescent="0.25">
      <c r="A9" s="227" t="s">
        <v>381</v>
      </c>
      <c r="B9" s="230">
        <v>335920000.00999999</v>
      </c>
      <c r="C9" s="230">
        <v>166554596</v>
      </c>
      <c r="D9" s="230">
        <v>502474596.00999993</v>
      </c>
      <c r="E9" s="230">
        <v>262319516.08000001</v>
      </c>
      <c r="F9" s="230">
        <v>257536596.38</v>
      </c>
      <c r="G9" s="230">
        <v>240155079.92999998</v>
      </c>
    </row>
    <row r="10" spans="1:7" x14ac:dyDescent="0.25">
      <c r="A10" s="234" t="s">
        <v>585</v>
      </c>
      <c r="B10" s="235">
        <v>4384594.13</v>
      </c>
      <c r="C10" s="235">
        <v>-380541.8</v>
      </c>
      <c r="D10" s="231">
        <v>4004052.33</v>
      </c>
      <c r="E10" s="235">
        <v>2174063.5499999998</v>
      </c>
      <c r="F10" s="235">
        <v>2174063.5499999998</v>
      </c>
      <c r="G10" s="231">
        <v>1829988.7800000003</v>
      </c>
    </row>
    <row r="11" spans="1:7" x14ac:dyDescent="0.25">
      <c r="A11" s="234" t="s">
        <v>586</v>
      </c>
      <c r="B11" s="235">
        <v>1788874.68</v>
      </c>
      <c r="C11" s="235">
        <v>622560.30000000005</v>
      </c>
      <c r="D11" s="231">
        <v>2411434.98</v>
      </c>
      <c r="E11" s="235">
        <v>1138110.1100000001</v>
      </c>
      <c r="F11" s="235">
        <v>1138110.1100000001</v>
      </c>
      <c r="G11" s="231">
        <v>1273324.8699999999</v>
      </c>
    </row>
    <row r="12" spans="1:7" x14ac:dyDescent="0.25">
      <c r="A12" s="234" t="s">
        <v>587</v>
      </c>
      <c r="B12" s="235">
        <v>9087353.5999999996</v>
      </c>
      <c r="C12" s="235">
        <v>620921.53</v>
      </c>
      <c r="D12" s="231">
        <v>9708275.129999999</v>
      </c>
      <c r="E12" s="235">
        <v>6160127.1600000001</v>
      </c>
      <c r="F12" s="235">
        <v>6160127.1600000001</v>
      </c>
      <c r="G12" s="231">
        <v>3548147.9699999988</v>
      </c>
    </row>
    <row r="13" spans="1:7" x14ac:dyDescent="0.25">
      <c r="A13" s="234" t="s">
        <v>588</v>
      </c>
      <c r="B13" s="235">
        <v>3337621.33</v>
      </c>
      <c r="C13" s="235">
        <v>-410600</v>
      </c>
      <c r="D13" s="231">
        <v>2927021.33</v>
      </c>
      <c r="E13" s="235">
        <v>1502669.17</v>
      </c>
      <c r="F13" s="235">
        <v>1502669.17</v>
      </c>
      <c r="G13" s="231">
        <v>1424352.1600000001</v>
      </c>
    </row>
    <row r="14" spans="1:7" x14ac:dyDescent="0.25">
      <c r="A14" s="234" t="s">
        <v>589</v>
      </c>
      <c r="B14" s="235">
        <v>4045641.6</v>
      </c>
      <c r="C14" s="235">
        <v>0</v>
      </c>
      <c r="D14" s="231">
        <v>4045641.6</v>
      </c>
      <c r="E14" s="235">
        <v>2270154.25</v>
      </c>
      <c r="F14" s="235">
        <v>2270154.25</v>
      </c>
      <c r="G14" s="231">
        <v>1775487.35</v>
      </c>
    </row>
    <row r="15" spans="1:7" x14ac:dyDescent="0.25">
      <c r="A15" s="234" t="s">
        <v>590</v>
      </c>
      <c r="B15" s="235">
        <v>2677198.9300000002</v>
      </c>
      <c r="C15" s="235">
        <v>4845728.1900000004</v>
      </c>
      <c r="D15" s="231">
        <v>7522927.120000001</v>
      </c>
      <c r="E15" s="235">
        <v>4467010.09</v>
      </c>
      <c r="F15" s="235">
        <v>4467010.09</v>
      </c>
      <c r="G15" s="231">
        <v>3055917.0300000012</v>
      </c>
    </row>
    <row r="16" spans="1:7" x14ac:dyDescent="0.25">
      <c r="A16" s="234" t="s">
        <v>591</v>
      </c>
      <c r="B16" s="235">
        <v>1018645.33</v>
      </c>
      <c r="C16" s="235">
        <v>-251888</v>
      </c>
      <c r="D16" s="231">
        <v>766757.33</v>
      </c>
      <c r="E16" s="235">
        <v>101637</v>
      </c>
      <c r="F16" s="235">
        <v>101637</v>
      </c>
      <c r="G16" s="231">
        <v>665120.32999999996</v>
      </c>
    </row>
    <row r="17" spans="1:7" x14ac:dyDescent="0.25">
      <c r="A17" s="234" t="s">
        <v>592</v>
      </c>
      <c r="B17" s="235">
        <v>498784</v>
      </c>
      <c r="C17" s="235">
        <v>0</v>
      </c>
      <c r="D17" s="231">
        <v>498784</v>
      </c>
      <c r="E17" s="235">
        <v>309474.2</v>
      </c>
      <c r="F17" s="235">
        <v>309474.2</v>
      </c>
      <c r="G17" s="231">
        <v>189309.8</v>
      </c>
    </row>
    <row r="18" spans="1:7" x14ac:dyDescent="0.25">
      <c r="A18" s="234" t="s">
        <v>593</v>
      </c>
      <c r="B18" s="235">
        <v>1432870.4</v>
      </c>
      <c r="C18" s="235">
        <v>100000</v>
      </c>
      <c r="D18" s="231">
        <v>1532870.4</v>
      </c>
      <c r="E18" s="235">
        <v>796855.66</v>
      </c>
      <c r="F18" s="235">
        <v>796855.66</v>
      </c>
      <c r="G18" s="231">
        <v>736014.73999999987</v>
      </c>
    </row>
    <row r="19" spans="1:7" x14ac:dyDescent="0.25">
      <c r="A19" s="234" t="s">
        <v>594</v>
      </c>
      <c r="B19" s="235">
        <v>0</v>
      </c>
      <c r="C19" s="235">
        <v>251888</v>
      </c>
      <c r="D19" s="231">
        <v>251888</v>
      </c>
      <c r="E19" s="235">
        <v>0</v>
      </c>
      <c r="F19" s="235">
        <v>0</v>
      </c>
      <c r="G19" s="231">
        <v>251888</v>
      </c>
    </row>
    <row r="20" spans="1:7" x14ac:dyDescent="0.25">
      <c r="A20" s="234" t="s">
        <v>595</v>
      </c>
      <c r="B20" s="235">
        <v>71834095.75</v>
      </c>
      <c r="C20" s="235">
        <v>19919363.609999999</v>
      </c>
      <c r="D20" s="231">
        <v>91753459.359999999</v>
      </c>
      <c r="E20" s="235">
        <v>24901867.969999999</v>
      </c>
      <c r="F20" s="235">
        <v>24871030.969999999</v>
      </c>
      <c r="G20" s="231">
        <v>66851591.390000001</v>
      </c>
    </row>
    <row r="21" spans="1:7" x14ac:dyDescent="0.25">
      <c r="A21" s="234" t="s">
        <v>596</v>
      </c>
      <c r="B21" s="235">
        <v>2859799.47</v>
      </c>
      <c r="C21" s="235">
        <v>-446755</v>
      </c>
      <c r="D21" s="231">
        <v>2413044.4700000002</v>
      </c>
      <c r="E21" s="235">
        <v>1393490.27</v>
      </c>
      <c r="F21" s="235">
        <v>1393490.27</v>
      </c>
      <c r="G21" s="231">
        <v>1019554.2000000002</v>
      </c>
    </row>
    <row r="22" spans="1:7" x14ac:dyDescent="0.25">
      <c r="A22" s="234" t="s">
        <v>597</v>
      </c>
      <c r="B22" s="235">
        <v>2697219.2</v>
      </c>
      <c r="C22" s="235">
        <v>-71259</v>
      </c>
      <c r="D22" s="231">
        <v>2625960.2000000002</v>
      </c>
      <c r="E22" s="235">
        <v>1250379.96</v>
      </c>
      <c r="F22" s="235">
        <v>1250379.96</v>
      </c>
      <c r="G22" s="231">
        <v>1375580.2400000002</v>
      </c>
    </row>
    <row r="23" spans="1:7" x14ac:dyDescent="0.25">
      <c r="A23" s="234" t="s">
        <v>598</v>
      </c>
      <c r="B23" s="235">
        <v>8984075.7300000004</v>
      </c>
      <c r="C23" s="235">
        <v>51245817</v>
      </c>
      <c r="D23" s="231">
        <v>60229892.730000004</v>
      </c>
      <c r="E23" s="235">
        <v>34219195.280000001</v>
      </c>
      <c r="F23" s="235">
        <v>34219195.280000001</v>
      </c>
      <c r="G23" s="231">
        <v>26010697.450000003</v>
      </c>
    </row>
    <row r="24" spans="1:7" x14ac:dyDescent="0.25">
      <c r="A24" s="234" t="s">
        <v>599</v>
      </c>
      <c r="B24" s="235">
        <v>1808310.4</v>
      </c>
      <c r="C24" s="235">
        <v>903842</v>
      </c>
      <c r="D24" s="231">
        <v>2712152.4</v>
      </c>
      <c r="E24" s="235">
        <v>1077041.51</v>
      </c>
      <c r="F24" s="235">
        <v>1077041.51</v>
      </c>
      <c r="G24" s="231">
        <v>1635110.89</v>
      </c>
    </row>
    <row r="25" spans="1:7" x14ac:dyDescent="0.25">
      <c r="A25" s="234" t="s">
        <v>600</v>
      </c>
      <c r="B25" s="235">
        <v>19697744.530000001</v>
      </c>
      <c r="C25" s="235">
        <v>-2999373</v>
      </c>
      <c r="D25" s="231">
        <v>16698371.530000001</v>
      </c>
      <c r="E25" s="235">
        <v>14190181.82</v>
      </c>
      <c r="F25" s="235">
        <v>9787993.2400000002</v>
      </c>
      <c r="G25" s="231">
        <v>2508189.7100000009</v>
      </c>
    </row>
    <row r="26" spans="1:7" x14ac:dyDescent="0.25">
      <c r="A26" s="234" t="s">
        <v>601</v>
      </c>
      <c r="B26" s="235">
        <v>9857249.0700000003</v>
      </c>
      <c r="C26" s="235">
        <v>7146649.5199999996</v>
      </c>
      <c r="D26" s="231">
        <v>17003898.59</v>
      </c>
      <c r="E26" s="235">
        <v>8483369.3499999996</v>
      </c>
      <c r="F26" s="235">
        <v>8483369.3499999996</v>
      </c>
      <c r="G26" s="231">
        <v>8520529.2400000002</v>
      </c>
    </row>
    <row r="27" spans="1:7" x14ac:dyDescent="0.25">
      <c r="A27" s="234" t="s">
        <v>602</v>
      </c>
      <c r="B27" s="235">
        <v>4973114.67</v>
      </c>
      <c r="C27" s="235">
        <v>16929</v>
      </c>
      <c r="D27" s="231">
        <v>4990043.67</v>
      </c>
      <c r="E27" s="235">
        <v>3041692.74</v>
      </c>
      <c r="F27" s="235">
        <v>3041692.74</v>
      </c>
      <c r="G27" s="231">
        <v>1948350.9299999997</v>
      </c>
    </row>
    <row r="28" spans="1:7" x14ac:dyDescent="0.25">
      <c r="A28" s="234" t="s">
        <v>603</v>
      </c>
      <c r="B28" s="235">
        <v>4635765.33</v>
      </c>
      <c r="C28" s="235">
        <v>627</v>
      </c>
      <c r="D28" s="231">
        <v>4636392.33</v>
      </c>
      <c r="E28" s="235">
        <v>2900734.43</v>
      </c>
      <c r="F28" s="235">
        <v>2900734.43</v>
      </c>
      <c r="G28" s="231">
        <v>1735657.9</v>
      </c>
    </row>
    <row r="29" spans="1:7" x14ac:dyDescent="0.25">
      <c r="A29" s="234" t="s">
        <v>604</v>
      </c>
      <c r="B29" s="235">
        <v>3273048.53</v>
      </c>
      <c r="C29" s="235">
        <v>-40730</v>
      </c>
      <c r="D29" s="231">
        <v>3232318.53</v>
      </c>
      <c r="E29" s="235">
        <v>1893004.83</v>
      </c>
      <c r="F29" s="235">
        <v>1893004.83</v>
      </c>
      <c r="G29" s="231">
        <v>1339313.6999999997</v>
      </c>
    </row>
    <row r="30" spans="1:7" x14ac:dyDescent="0.25">
      <c r="A30" s="234" t="s">
        <v>605</v>
      </c>
      <c r="B30" s="235">
        <v>3393949.87</v>
      </c>
      <c r="C30" s="235">
        <v>187424</v>
      </c>
      <c r="D30" s="231">
        <v>3581373.87</v>
      </c>
      <c r="E30" s="235">
        <v>2137100.41</v>
      </c>
      <c r="F30" s="235">
        <v>2137100.41</v>
      </c>
      <c r="G30" s="231">
        <v>1444273.46</v>
      </c>
    </row>
    <row r="31" spans="1:7" x14ac:dyDescent="0.25">
      <c r="A31" s="234" t="s">
        <v>606</v>
      </c>
      <c r="B31" s="235">
        <v>9570962.1300000008</v>
      </c>
      <c r="C31" s="235">
        <v>33087552.52</v>
      </c>
      <c r="D31" s="231">
        <v>42658514.649999999</v>
      </c>
      <c r="E31" s="235">
        <v>5852060.7300000004</v>
      </c>
      <c r="F31" s="235">
        <v>5852060.7300000004</v>
      </c>
      <c r="G31" s="231">
        <v>36806453.920000002</v>
      </c>
    </row>
    <row r="32" spans="1:7" x14ac:dyDescent="0.25">
      <c r="A32" s="234" t="s">
        <v>607</v>
      </c>
      <c r="B32" s="235">
        <v>4132310.4</v>
      </c>
      <c r="C32" s="235">
        <v>1773600</v>
      </c>
      <c r="D32" s="231">
        <v>5905910.4000000004</v>
      </c>
      <c r="E32" s="235">
        <v>1809911.18</v>
      </c>
      <c r="F32" s="235">
        <v>1809911.18</v>
      </c>
      <c r="G32" s="231">
        <v>4095999.2200000007</v>
      </c>
    </row>
    <row r="33" spans="1:7" x14ac:dyDescent="0.25">
      <c r="A33" s="234" t="s">
        <v>608</v>
      </c>
      <c r="B33" s="235">
        <v>2051795.2</v>
      </c>
      <c r="C33" s="235">
        <v>3580000</v>
      </c>
      <c r="D33" s="231">
        <v>5631795.2000000002</v>
      </c>
      <c r="E33" s="235">
        <v>2901847.43</v>
      </c>
      <c r="F33" s="235">
        <v>2901847.43</v>
      </c>
      <c r="G33" s="231">
        <v>2729947.77</v>
      </c>
    </row>
    <row r="34" spans="1:7" x14ac:dyDescent="0.25">
      <c r="A34" s="234" t="s">
        <v>609</v>
      </c>
      <c r="B34" s="235">
        <v>864337.07</v>
      </c>
      <c r="C34" s="235">
        <v>-379254</v>
      </c>
      <c r="D34" s="231">
        <v>485083.06999999995</v>
      </c>
      <c r="E34" s="235">
        <v>201829.49</v>
      </c>
      <c r="F34" s="235">
        <v>201829.49</v>
      </c>
      <c r="G34" s="231">
        <v>283253.57999999996</v>
      </c>
    </row>
    <row r="35" spans="1:7" x14ac:dyDescent="0.25">
      <c r="A35" s="234" t="s">
        <v>610</v>
      </c>
      <c r="B35" s="235">
        <v>0</v>
      </c>
      <c r="C35" s="235">
        <v>3401475.1</v>
      </c>
      <c r="D35" s="231">
        <v>3401475.1</v>
      </c>
      <c r="E35" s="235">
        <v>2503783.1</v>
      </c>
      <c r="F35" s="235">
        <v>2503783.1</v>
      </c>
      <c r="G35" s="231">
        <v>897692</v>
      </c>
    </row>
    <row r="36" spans="1:7" x14ac:dyDescent="0.25">
      <c r="A36" s="234" t="s">
        <v>611</v>
      </c>
      <c r="B36" s="235">
        <v>0</v>
      </c>
      <c r="C36" s="235">
        <v>200000</v>
      </c>
      <c r="D36" s="231">
        <v>200000</v>
      </c>
      <c r="E36" s="235">
        <v>0</v>
      </c>
      <c r="F36" s="235">
        <v>0</v>
      </c>
      <c r="G36" s="231">
        <v>200000</v>
      </c>
    </row>
    <row r="37" spans="1:7" x14ac:dyDescent="0.25">
      <c r="A37" s="234" t="s">
        <v>612</v>
      </c>
      <c r="B37" s="235">
        <v>0</v>
      </c>
      <c r="C37" s="235">
        <v>100000</v>
      </c>
      <c r="D37" s="231">
        <v>100000</v>
      </c>
      <c r="E37" s="235">
        <v>100000</v>
      </c>
      <c r="F37" s="235">
        <v>100000</v>
      </c>
      <c r="G37" s="231">
        <v>0</v>
      </c>
    </row>
    <row r="38" spans="1:7" x14ac:dyDescent="0.25">
      <c r="A38" s="234" t="s">
        <v>613</v>
      </c>
      <c r="B38" s="235">
        <v>3002715.73</v>
      </c>
      <c r="C38" s="235">
        <v>627</v>
      </c>
      <c r="D38" s="231">
        <v>3003342.73</v>
      </c>
      <c r="E38" s="235">
        <v>1696353.65</v>
      </c>
      <c r="F38" s="235">
        <v>1696353.65</v>
      </c>
      <c r="G38" s="231">
        <v>1306989.08</v>
      </c>
    </row>
    <row r="39" spans="1:7" x14ac:dyDescent="0.25">
      <c r="A39" s="234" t="s">
        <v>614</v>
      </c>
      <c r="B39" s="235">
        <v>279288.53000000003</v>
      </c>
      <c r="C39" s="235">
        <v>0</v>
      </c>
      <c r="D39" s="231">
        <v>279288.53000000003</v>
      </c>
      <c r="E39" s="235">
        <v>139410.21</v>
      </c>
      <c r="F39" s="235">
        <v>139410.21</v>
      </c>
      <c r="G39" s="231">
        <v>139878.32000000004</v>
      </c>
    </row>
    <row r="40" spans="1:7" x14ac:dyDescent="0.25">
      <c r="A40" s="234" t="s">
        <v>615</v>
      </c>
      <c r="B40" s="235">
        <v>11911427.199999999</v>
      </c>
      <c r="C40" s="235">
        <v>-5803628.9900000002</v>
      </c>
      <c r="D40" s="231">
        <v>6107798.209999999</v>
      </c>
      <c r="E40" s="235">
        <v>3297131.43</v>
      </c>
      <c r="F40" s="235">
        <v>3297131.43</v>
      </c>
      <c r="G40" s="231">
        <v>2810666.7799999989</v>
      </c>
    </row>
    <row r="41" spans="1:7" x14ac:dyDescent="0.25">
      <c r="A41" s="234" t="s">
        <v>616</v>
      </c>
      <c r="B41" s="235">
        <v>35058464.170000002</v>
      </c>
      <c r="C41" s="235">
        <v>1629398.4</v>
      </c>
      <c r="D41" s="231">
        <v>36687862.57</v>
      </c>
      <c r="E41" s="235">
        <v>20324290</v>
      </c>
      <c r="F41" s="235">
        <v>19974395.879999999</v>
      </c>
      <c r="G41" s="231">
        <v>16363572.57</v>
      </c>
    </row>
    <row r="42" spans="1:7" x14ac:dyDescent="0.25">
      <c r="A42" s="234" t="s">
        <v>617</v>
      </c>
      <c r="B42" s="235">
        <v>3875534.93</v>
      </c>
      <c r="C42" s="235">
        <v>14671095.060000001</v>
      </c>
      <c r="D42" s="231">
        <v>18546629.990000002</v>
      </c>
      <c r="E42" s="235">
        <v>12839668.42</v>
      </c>
      <c r="F42" s="235">
        <v>12839668.42</v>
      </c>
      <c r="G42" s="231">
        <v>5706961.5700000022</v>
      </c>
    </row>
    <row r="43" spans="1:7" x14ac:dyDescent="0.25">
      <c r="A43" s="234" t="s">
        <v>618</v>
      </c>
      <c r="B43" s="235">
        <v>3643770.67</v>
      </c>
      <c r="C43" s="235">
        <v>4624049</v>
      </c>
      <c r="D43" s="231">
        <v>8267819.6699999999</v>
      </c>
      <c r="E43" s="235">
        <v>4606024.04</v>
      </c>
      <c r="F43" s="235">
        <v>4606024.04</v>
      </c>
      <c r="G43" s="231">
        <v>3661795.63</v>
      </c>
    </row>
    <row r="44" spans="1:7" x14ac:dyDescent="0.25">
      <c r="A44" s="234" t="s">
        <v>619</v>
      </c>
      <c r="B44" s="235">
        <v>816652.80000000005</v>
      </c>
      <c r="C44" s="235">
        <v>0</v>
      </c>
      <c r="D44" s="231">
        <v>816652.80000000005</v>
      </c>
      <c r="E44" s="235">
        <v>497221.87</v>
      </c>
      <c r="F44" s="235">
        <v>497221.87</v>
      </c>
      <c r="G44" s="231">
        <v>319430.93000000005</v>
      </c>
    </row>
    <row r="45" spans="1:7" x14ac:dyDescent="0.25">
      <c r="A45" s="234" t="s">
        <v>620</v>
      </c>
      <c r="B45" s="235">
        <v>20501243.73</v>
      </c>
      <c r="C45" s="235">
        <v>8977839.6099999994</v>
      </c>
      <c r="D45" s="231">
        <v>29479083.34</v>
      </c>
      <c r="E45" s="235">
        <v>23316608.27</v>
      </c>
      <c r="F45" s="235">
        <v>23316608.27</v>
      </c>
      <c r="G45" s="231">
        <v>6162475.0700000003</v>
      </c>
    </row>
    <row r="46" spans="1:7" x14ac:dyDescent="0.25">
      <c r="A46" s="234" t="s">
        <v>621</v>
      </c>
      <c r="B46" s="235">
        <v>4807533.87</v>
      </c>
      <c r="C46" s="235">
        <v>-134320</v>
      </c>
      <c r="D46" s="231">
        <v>4673213.87</v>
      </c>
      <c r="E46" s="235">
        <v>2572817.06</v>
      </c>
      <c r="F46" s="235">
        <v>2572817.06</v>
      </c>
      <c r="G46" s="231">
        <v>2100396.81</v>
      </c>
    </row>
    <row r="47" spans="1:7" x14ac:dyDescent="0.25">
      <c r="A47" s="234" t="s">
        <v>622</v>
      </c>
      <c r="B47" s="235">
        <v>2921883.31</v>
      </c>
      <c r="C47" s="235">
        <v>1020437.75</v>
      </c>
      <c r="D47" s="231">
        <v>3942321.06</v>
      </c>
      <c r="E47" s="235">
        <v>2388326.08</v>
      </c>
      <c r="F47" s="235">
        <v>2388326.08</v>
      </c>
      <c r="G47" s="231">
        <v>1553994.98</v>
      </c>
    </row>
    <row r="48" spans="1:7" x14ac:dyDescent="0.25">
      <c r="A48" s="234" t="s">
        <v>623</v>
      </c>
      <c r="B48" s="235">
        <v>8324579.2000000002</v>
      </c>
      <c r="C48" s="235">
        <v>1843943.01</v>
      </c>
      <c r="D48" s="231">
        <v>10168522.210000001</v>
      </c>
      <c r="E48" s="235">
        <v>3282324.7</v>
      </c>
      <c r="F48" s="235">
        <v>3282324.7</v>
      </c>
      <c r="G48" s="231">
        <v>6886197.5100000007</v>
      </c>
    </row>
    <row r="49" spans="1:7" x14ac:dyDescent="0.25">
      <c r="A49" s="234" t="s">
        <v>624</v>
      </c>
      <c r="B49" s="235">
        <v>12357840.6</v>
      </c>
      <c r="C49" s="235">
        <v>7030633.5300000003</v>
      </c>
      <c r="D49" s="231">
        <v>19388474.129999999</v>
      </c>
      <c r="E49" s="235">
        <v>18438496.550000001</v>
      </c>
      <c r="F49" s="235">
        <v>18438496.550000001</v>
      </c>
      <c r="G49" s="231">
        <v>949977.57999999821</v>
      </c>
    </row>
    <row r="50" spans="1:7" x14ac:dyDescent="0.25">
      <c r="A50" s="234" t="s">
        <v>625</v>
      </c>
      <c r="B50" s="235">
        <v>11338121.6</v>
      </c>
      <c r="C50" s="235">
        <v>1960707</v>
      </c>
      <c r="D50" s="231">
        <v>13298828.6</v>
      </c>
      <c r="E50" s="235">
        <v>7730288.2400000002</v>
      </c>
      <c r="F50" s="235">
        <v>7730288.2400000002</v>
      </c>
      <c r="G50" s="231">
        <v>5568540.3599999994</v>
      </c>
    </row>
    <row r="51" spans="1:7" x14ac:dyDescent="0.25">
      <c r="A51" s="234" t="s">
        <v>626</v>
      </c>
      <c r="B51" s="235">
        <v>2817778.14</v>
      </c>
      <c r="C51" s="235">
        <v>34510</v>
      </c>
      <c r="D51" s="231">
        <v>2852288.14</v>
      </c>
      <c r="E51" s="235">
        <v>1886297.18</v>
      </c>
      <c r="F51" s="235">
        <v>1886297.18</v>
      </c>
      <c r="G51" s="231">
        <v>965990.9600000002</v>
      </c>
    </row>
    <row r="52" spans="1:7" x14ac:dyDescent="0.25">
      <c r="A52" s="234" t="s">
        <v>627</v>
      </c>
      <c r="B52" s="235">
        <v>4439034.67</v>
      </c>
      <c r="C52" s="235">
        <v>33167</v>
      </c>
      <c r="D52" s="231">
        <v>4472201.67</v>
      </c>
      <c r="E52" s="235">
        <v>2606189.9700000002</v>
      </c>
      <c r="F52" s="235">
        <v>2606189.9700000002</v>
      </c>
      <c r="G52" s="231">
        <v>1866011.6999999997</v>
      </c>
    </row>
    <row r="53" spans="1:7" x14ac:dyDescent="0.25">
      <c r="A53" s="234" t="s">
        <v>628</v>
      </c>
      <c r="B53" s="235">
        <v>1592334.4</v>
      </c>
      <c r="C53" s="235">
        <v>84149</v>
      </c>
      <c r="D53" s="231">
        <v>1676483.4</v>
      </c>
      <c r="E53" s="235">
        <v>984864.6</v>
      </c>
      <c r="F53" s="235">
        <v>984864.6</v>
      </c>
      <c r="G53" s="231">
        <v>691618.79999999993</v>
      </c>
    </row>
    <row r="54" spans="1:7" x14ac:dyDescent="0.25">
      <c r="A54" s="234" t="s">
        <v>629</v>
      </c>
      <c r="B54" s="235">
        <v>2615571.7400000002</v>
      </c>
      <c r="C54" s="235">
        <v>-81778</v>
      </c>
      <c r="D54" s="231">
        <v>2533793.7400000002</v>
      </c>
      <c r="E54" s="235">
        <v>1110150.1000000001</v>
      </c>
      <c r="F54" s="235">
        <v>1110150.1000000001</v>
      </c>
      <c r="G54" s="231">
        <v>1423643.6400000001</v>
      </c>
    </row>
    <row r="55" spans="1:7" x14ac:dyDescent="0.25">
      <c r="A55" s="234" t="s">
        <v>630</v>
      </c>
      <c r="B55" s="235">
        <v>1602217.6</v>
      </c>
      <c r="C55" s="235">
        <v>0</v>
      </c>
      <c r="D55" s="231">
        <v>1602217.6</v>
      </c>
      <c r="E55" s="235">
        <v>809558.82</v>
      </c>
      <c r="F55" s="235">
        <v>809558.82</v>
      </c>
      <c r="G55" s="231">
        <v>792658.78000000014</v>
      </c>
    </row>
    <row r="56" spans="1:7" x14ac:dyDescent="0.25">
      <c r="A56" s="234" t="s">
        <v>631</v>
      </c>
      <c r="B56" s="235">
        <v>769905.07</v>
      </c>
      <c r="C56" s="235">
        <v>174000</v>
      </c>
      <c r="D56" s="231">
        <v>943905.07</v>
      </c>
      <c r="E56" s="235">
        <v>652255.51</v>
      </c>
      <c r="F56" s="235">
        <v>652255.51</v>
      </c>
      <c r="G56" s="231">
        <v>291649.55999999994</v>
      </c>
    </row>
    <row r="57" spans="1:7" x14ac:dyDescent="0.25">
      <c r="A57" s="234" t="s">
        <v>632</v>
      </c>
      <c r="B57" s="235">
        <v>5610342.4000000004</v>
      </c>
      <c r="C57" s="235">
        <v>-223128</v>
      </c>
      <c r="D57" s="231">
        <v>5387214.4000000004</v>
      </c>
      <c r="E57" s="235">
        <v>3134351.09</v>
      </c>
      <c r="F57" s="235">
        <v>3134351.09</v>
      </c>
      <c r="G57" s="231">
        <v>2252863.3100000005</v>
      </c>
    </row>
    <row r="58" spans="1:7" x14ac:dyDescent="0.25">
      <c r="A58" s="234" t="s">
        <v>633</v>
      </c>
      <c r="B58" s="235">
        <v>15361248.779999999</v>
      </c>
      <c r="C58" s="235">
        <v>6653028.0599999996</v>
      </c>
      <c r="D58" s="231">
        <v>22014276.84</v>
      </c>
      <c r="E58" s="235">
        <v>18929698.199999999</v>
      </c>
      <c r="F58" s="235">
        <v>18929698.199999999</v>
      </c>
      <c r="G58" s="231">
        <v>3084578.6400000006</v>
      </c>
    </row>
    <row r="59" spans="1:7" x14ac:dyDescent="0.25">
      <c r="A59" s="234" t="s">
        <v>634</v>
      </c>
      <c r="B59" s="235">
        <v>3320241.6</v>
      </c>
      <c r="C59" s="235">
        <v>1035889.6</v>
      </c>
      <c r="D59" s="231">
        <v>4356131.2</v>
      </c>
      <c r="E59" s="235">
        <v>3299598.4</v>
      </c>
      <c r="F59" s="235">
        <v>3299598.4</v>
      </c>
      <c r="G59" s="231">
        <v>1056532.8000000003</v>
      </c>
    </row>
    <row r="60" spans="1:7" x14ac:dyDescent="0.25">
      <c r="A60" s="234" t="s">
        <v>635</v>
      </c>
      <c r="B60" s="235">
        <v>46907.92</v>
      </c>
      <c r="C60" s="235">
        <v>0</v>
      </c>
      <c r="D60" s="231">
        <v>46907.92</v>
      </c>
      <c r="E60" s="235">
        <v>0</v>
      </c>
      <c r="F60" s="235">
        <v>0</v>
      </c>
      <c r="G60" s="231">
        <v>46907.92</v>
      </c>
    </row>
    <row r="61" spans="1:7" x14ac:dyDescent="0.25">
      <c r="A61" s="229" t="s">
        <v>150</v>
      </c>
      <c r="B61" s="232"/>
      <c r="C61" s="232"/>
      <c r="D61" s="232"/>
      <c r="E61" s="232"/>
      <c r="F61" s="232"/>
      <c r="G61" s="232"/>
    </row>
    <row r="62" spans="1:7" x14ac:dyDescent="0.25">
      <c r="A62" s="228" t="s">
        <v>382</v>
      </c>
      <c r="B62" s="233">
        <v>231919999.99000004</v>
      </c>
      <c r="C62" s="233">
        <v>85213561.170000002</v>
      </c>
      <c r="D62" s="233">
        <v>317133561.16000003</v>
      </c>
      <c r="E62" s="233">
        <v>146176027.78</v>
      </c>
      <c r="F62" s="233">
        <v>145718669.66</v>
      </c>
      <c r="G62" s="233">
        <v>170957533.38000003</v>
      </c>
    </row>
    <row r="63" spans="1:7" x14ac:dyDescent="0.25">
      <c r="A63" s="234" t="s">
        <v>595</v>
      </c>
      <c r="B63" s="235">
        <v>4583428.55</v>
      </c>
      <c r="C63" s="235">
        <v>-1540000</v>
      </c>
      <c r="D63" s="231">
        <v>3043428.55</v>
      </c>
      <c r="E63" s="235">
        <v>1551588.14</v>
      </c>
      <c r="F63" s="235">
        <v>1551588.14</v>
      </c>
      <c r="G63" s="231">
        <v>1491840.41</v>
      </c>
    </row>
    <row r="64" spans="1:7" x14ac:dyDescent="0.25">
      <c r="A64" s="234" t="s">
        <v>598</v>
      </c>
      <c r="B64" s="235">
        <v>92560000</v>
      </c>
      <c r="C64" s="235">
        <v>70093633.540000007</v>
      </c>
      <c r="D64" s="231">
        <v>162653633.54000002</v>
      </c>
      <c r="E64" s="235">
        <v>64847261.060000002</v>
      </c>
      <c r="F64" s="235">
        <v>64847261.060000002</v>
      </c>
      <c r="G64" s="231">
        <v>97806372.480000019</v>
      </c>
    </row>
    <row r="65" spans="1:7" x14ac:dyDescent="0.25">
      <c r="A65" s="234" t="s">
        <v>600</v>
      </c>
      <c r="B65" s="235">
        <v>3012281.06</v>
      </c>
      <c r="C65" s="235">
        <v>3404145.16</v>
      </c>
      <c r="D65" s="231">
        <v>6416426.2200000007</v>
      </c>
      <c r="E65" s="235">
        <v>5945944.9199999999</v>
      </c>
      <c r="F65" s="235">
        <v>5945944.9199999999</v>
      </c>
      <c r="G65" s="231">
        <v>470481.30000000075</v>
      </c>
    </row>
    <row r="66" spans="1:7" x14ac:dyDescent="0.25">
      <c r="A66" s="234" t="s">
        <v>601</v>
      </c>
      <c r="B66" s="235">
        <v>0</v>
      </c>
      <c r="C66" s="235">
        <v>1697271.48</v>
      </c>
      <c r="D66" s="231">
        <v>1697271.48</v>
      </c>
      <c r="E66" s="235">
        <v>668534.81999999995</v>
      </c>
      <c r="F66" s="235">
        <v>668534.81999999995</v>
      </c>
      <c r="G66" s="231">
        <v>1028736.66</v>
      </c>
    </row>
    <row r="67" spans="1:7" x14ac:dyDescent="0.25">
      <c r="A67" s="234" t="s">
        <v>606</v>
      </c>
      <c r="B67" s="235">
        <v>0</v>
      </c>
      <c r="C67" s="235">
        <v>6818069.6200000001</v>
      </c>
      <c r="D67" s="231">
        <v>6818069.6200000001</v>
      </c>
      <c r="E67" s="235">
        <v>1457006.06</v>
      </c>
      <c r="F67" s="235">
        <v>1457006.06</v>
      </c>
      <c r="G67" s="231">
        <v>5361063.5600000005</v>
      </c>
    </row>
    <row r="68" spans="1:7" x14ac:dyDescent="0.25">
      <c r="A68" s="234" t="s">
        <v>607</v>
      </c>
      <c r="B68" s="235">
        <v>0</v>
      </c>
      <c r="C68" s="235">
        <v>650000</v>
      </c>
      <c r="D68" s="231">
        <v>650000</v>
      </c>
      <c r="E68" s="235">
        <v>0</v>
      </c>
      <c r="F68" s="235">
        <v>0</v>
      </c>
      <c r="G68" s="231">
        <v>650000</v>
      </c>
    </row>
    <row r="69" spans="1:7" x14ac:dyDescent="0.25">
      <c r="A69" s="234" t="s">
        <v>610</v>
      </c>
      <c r="B69" s="235">
        <v>82011964.920000002</v>
      </c>
      <c r="C69" s="235">
        <v>10003783.289999999</v>
      </c>
      <c r="D69" s="231">
        <v>92015748.210000008</v>
      </c>
      <c r="E69" s="235">
        <v>38647324.420000002</v>
      </c>
      <c r="F69" s="235">
        <v>38647324.420000002</v>
      </c>
      <c r="G69" s="231">
        <v>53368423.790000007</v>
      </c>
    </row>
    <row r="70" spans="1:7" x14ac:dyDescent="0.25">
      <c r="A70" s="234" t="s">
        <v>611</v>
      </c>
      <c r="B70" s="235">
        <v>12683492.800000001</v>
      </c>
      <c r="C70" s="235">
        <v>-2827062.33</v>
      </c>
      <c r="D70" s="231">
        <v>9856430.4700000007</v>
      </c>
      <c r="E70" s="235">
        <v>6393146.96</v>
      </c>
      <c r="F70" s="235">
        <v>6393146.96</v>
      </c>
      <c r="G70" s="231">
        <v>3463283.5100000007</v>
      </c>
    </row>
    <row r="71" spans="1:7" x14ac:dyDescent="0.25">
      <c r="A71" s="234" t="s">
        <v>612</v>
      </c>
      <c r="B71" s="235">
        <v>3573248.56</v>
      </c>
      <c r="C71" s="235">
        <v>-765045.36</v>
      </c>
      <c r="D71" s="231">
        <v>2808203.2</v>
      </c>
      <c r="E71" s="235">
        <v>1804152.18</v>
      </c>
      <c r="F71" s="235">
        <v>1804152.18</v>
      </c>
      <c r="G71" s="231">
        <v>1004051.0200000003</v>
      </c>
    </row>
    <row r="72" spans="1:7" x14ac:dyDescent="0.25">
      <c r="A72" s="234" t="s">
        <v>636</v>
      </c>
      <c r="B72" s="235">
        <v>1472055.52</v>
      </c>
      <c r="C72" s="235">
        <v>-121260.82</v>
      </c>
      <c r="D72" s="231">
        <v>1350794.7</v>
      </c>
      <c r="E72" s="235">
        <v>829384.61</v>
      </c>
      <c r="F72" s="235">
        <v>829384.61</v>
      </c>
      <c r="G72" s="231">
        <v>521410.08999999997</v>
      </c>
    </row>
    <row r="73" spans="1:7" x14ac:dyDescent="0.25">
      <c r="A73" s="234" t="s">
        <v>637</v>
      </c>
      <c r="B73" s="235">
        <v>499374.72</v>
      </c>
      <c r="C73" s="235">
        <v>-81520</v>
      </c>
      <c r="D73" s="231">
        <v>417854.71999999997</v>
      </c>
      <c r="E73" s="235">
        <v>279853.59999999998</v>
      </c>
      <c r="F73" s="235">
        <v>279853.59999999998</v>
      </c>
      <c r="G73" s="231">
        <v>138001.12</v>
      </c>
    </row>
    <row r="74" spans="1:7" x14ac:dyDescent="0.25">
      <c r="A74" s="234" t="s">
        <v>615</v>
      </c>
      <c r="B74" s="235">
        <v>20728760.620000001</v>
      </c>
      <c r="C74" s="235">
        <v>-20728760.620000001</v>
      </c>
      <c r="D74" s="231">
        <v>0</v>
      </c>
      <c r="E74" s="235">
        <v>0</v>
      </c>
      <c r="F74" s="235">
        <v>0</v>
      </c>
      <c r="G74" s="231">
        <v>0</v>
      </c>
    </row>
    <row r="75" spans="1:7" x14ac:dyDescent="0.25">
      <c r="A75" s="234" t="s">
        <v>616</v>
      </c>
      <c r="B75" s="235">
        <v>10795393.24</v>
      </c>
      <c r="C75" s="235">
        <v>1504114.46</v>
      </c>
      <c r="D75" s="231">
        <v>12299507.699999999</v>
      </c>
      <c r="E75" s="235">
        <v>8800595.5299999993</v>
      </c>
      <c r="F75" s="235">
        <v>8343237.4100000001</v>
      </c>
      <c r="G75" s="231">
        <v>3498912.17</v>
      </c>
    </row>
    <row r="76" spans="1:7" x14ac:dyDescent="0.25">
      <c r="A76" s="234" t="s">
        <v>617</v>
      </c>
      <c r="B76" s="235">
        <v>0</v>
      </c>
      <c r="C76" s="235">
        <v>15294398.75</v>
      </c>
      <c r="D76" s="231">
        <v>15294398.75</v>
      </c>
      <c r="E76" s="235">
        <v>13307353.82</v>
      </c>
      <c r="F76" s="235">
        <v>13307353.82</v>
      </c>
      <c r="G76" s="231">
        <v>1987044.9299999997</v>
      </c>
    </row>
    <row r="77" spans="1:7" x14ac:dyDescent="0.25">
      <c r="A77" s="234" t="s">
        <v>618</v>
      </c>
      <c r="B77" s="235">
        <v>0</v>
      </c>
      <c r="C77" s="235">
        <v>1754666</v>
      </c>
      <c r="D77" s="231">
        <v>1754666</v>
      </c>
      <c r="E77" s="235">
        <v>1604666</v>
      </c>
      <c r="F77" s="235">
        <v>1604666</v>
      </c>
      <c r="G77" s="231">
        <v>150000</v>
      </c>
    </row>
    <row r="78" spans="1:7" x14ac:dyDescent="0.25">
      <c r="A78" s="234" t="s">
        <v>629</v>
      </c>
      <c r="B78" s="235">
        <v>0</v>
      </c>
      <c r="C78" s="235">
        <v>57128</v>
      </c>
      <c r="D78" s="231">
        <v>57128</v>
      </c>
      <c r="E78" s="235">
        <v>39215.660000000003</v>
      </c>
      <c r="F78" s="235">
        <v>39215.660000000003</v>
      </c>
      <c r="G78" s="231">
        <v>17912.339999999997</v>
      </c>
    </row>
    <row r="79" spans="1:7" x14ac:dyDescent="0.25">
      <c r="A79" s="229" t="s">
        <v>150</v>
      </c>
      <c r="B79" s="232"/>
      <c r="C79" s="232"/>
      <c r="D79" s="231">
        <v>0</v>
      </c>
      <c r="E79" s="231"/>
      <c r="F79" s="231"/>
      <c r="G79" s="231">
        <v>0</v>
      </c>
    </row>
    <row r="80" spans="1:7" x14ac:dyDescent="0.25">
      <c r="A80" s="228" t="s">
        <v>378</v>
      </c>
      <c r="B80" s="233">
        <v>567840000</v>
      </c>
      <c r="C80" s="233">
        <v>251768157.17000002</v>
      </c>
      <c r="D80" s="233">
        <v>819608157.17000008</v>
      </c>
      <c r="E80" s="233">
        <v>408495543.86000001</v>
      </c>
      <c r="F80" s="233">
        <v>403255266.03999996</v>
      </c>
      <c r="G80" s="233">
        <v>411112613.31000006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="75" zoomScaleNormal="75" workbookViewId="0">
      <selection activeCell="C76" sqref="C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7" t="s">
        <v>383</v>
      </c>
      <c r="B1" s="278"/>
      <c r="C1" s="278"/>
      <c r="D1" s="278"/>
      <c r="E1" s="278"/>
      <c r="F1" s="278"/>
      <c r="G1" s="278"/>
    </row>
    <row r="2" spans="1:7" x14ac:dyDescent="0.25">
      <c r="A2" s="107" t="str">
        <f>'Formato 1'!A2</f>
        <v xml:space="preserve"> Municipio de Valle de Santiago,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384</v>
      </c>
      <c r="B3" s="111"/>
      <c r="C3" s="111"/>
      <c r="D3" s="111"/>
      <c r="E3" s="111"/>
      <c r="F3" s="111"/>
      <c r="G3" s="112"/>
    </row>
    <row r="4" spans="1:7" x14ac:dyDescent="0.25">
      <c r="A4" s="110" t="s">
        <v>385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30 de Septiembre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269" t="s">
        <v>4</v>
      </c>
      <c r="B7" s="265" t="s">
        <v>298</v>
      </c>
      <c r="C7" s="266"/>
      <c r="D7" s="266"/>
      <c r="E7" s="266"/>
      <c r="F7" s="267"/>
      <c r="G7" s="273" t="s">
        <v>299</v>
      </c>
    </row>
    <row r="8" spans="1:7" ht="30" x14ac:dyDescent="0.25">
      <c r="A8" s="270"/>
      <c r="B8" s="25" t="s">
        <v>204</v>
      </c>
      <c r="C8" s="7" t="s">
        <v>386</v>
      </c>
      <c r="D8" s="25" t="s">
        <v>301</v>
      </c>
      <c r="E8" s="25" t="s">
        <v>189</v>
      </c>
      <c r="F8" s="31" t="s">
        <v>205</v>
      </c>
      <c r="G8" s="272"/>
    </row>
    <row r="9" spans="1:7" ht="16.5" customHeight="1" x14ac:dyDescent="0.25">
      <c r="A9" s="26" t="s">
        <v>387</v>
      </c>
      <c r="B9" s="30">
        <f>SUM(B10,B19,B27,B37)</f>
        <v>335920000.00999999</v>
      </c>
      <c r="C9" s="30">
        <f t="shared" ref="C9:G9" si="0">SUM(C10,C19,C27,C37)</f>
        <v>166554596</v>
      </c>
      <c r="D9" s="30">
        <f t="shared" si="0"/>
        <v>502474596.00999999</v>
      </c>
      <c r="E9" s="30">
        <f t="shared" si="0"/>
        <v>262319516.07999995</v>
      </c>
      <c r="F9" s="30">
        <f t="shared" si="0"/>
        <v>257536596.37999997</v>
      </c>
      <c r="G9" s="30">
        <f t="shared" si="0"/>
        <v>240155079.93000001</v>
      </c>
    </row>
    <row r="10" spans="1:7" ht="15" customHeight="1" x14ac:dyDescent="0.25">
      <c r="A10" s="57" t="s">
        <v>388</v>
      </c>
      <c r="B10" s="46">
        <f>SUM(B11:B18)</f>
        <v>150644973.36999997</v>
      </c>
      <c r="C10" s="46">
        <f t="shared" ref="C10:G10" si="1">SUM(C11:C18)</f>
        <v>43599924.149999999</v>
      </c>
      <c r="D10" s="46">
        <f t="shared" si="1"/>
        <v>194244897.51999998</v>
      </c>
      <c r="E10" s="46">
        <f t="shared" si="1"/>
        <v>90078074.439999983</v>
      </c>
      <c r="F10" s="46">
        <f t="shared" si="1"/>
        <v>89697343.319999978</v>
      </c>
      <c r="G10" s="46">
        <f t="shared" si="1"/>
        <v>104166823.08</v>
      </c>
    </row>
    <row r="11" spans="1:7" x14ac:dyDescent="0.25">
      <c r="A11" s="76" t="s">
        <v>389</v>
      </c>
      <c r="B11" s="236">
        <v>0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</row>
    <row r="12" spans="1:7" x14ac:dyDescent="0.25">
      <c r="A12" s="76" t="s">
        <v>390</v>
      </c>
      <c r="B12" s="237">
        <v>2730804.26</v>
      </c>
      <c r="C12" s="237">
        <v>100000</v>
      </c>
      <c r="D12" s="236">
        <v>2830804.26</v>
      </c>
      <c r="E12" s="237">
        <v>1037902.87</v>
      </c>
      <c r="F12" s="237">
        <v>1037902.87</v>
      </c>
      <c r="G12" s="236">
        <v>1792901.3899999997</v>
      </c>
    </row>
    <row r="13" spans="1:7" x14ac:dyDescent="0.25">
      <c r="A13" s="76" t="s">
        <v>391</v>
      </c>
      <c r="B13" s="237">
        <v>82153847.219999999</v>
      </c>
      <c r="C13" s="237">
        <v>21612160.440000001</v>
      </c>
      <c r="D13" s="236">
        <v>103766007.66</v>
      </c>
      <c r="E13" s="237">
        <v>60800055.520000003</v>
      </c>
      <c r="F13" s="237">
        <v>60450161.399999999</v>
      </c>
      <c r="G13" s="236">
        <v>42965952.139999993</v>
      </c>
    </row>
    <row r="14" spans="1:7" x14ac:dyDescent="0.25">
      <c r="A14" s="76" t="s">
        <v>392</v>
      </c>
      <c r="B14" s="236">
        <v>0</v>
      </c>
      <c r="C14" s="236">
        <v>0</v>
      </c>
      <c r="D14" s="236">
        <v>0</v>
      </c>
      <c r="E14" s="236">
        <v>0</v>
      </c>
      <c r="F14" s="236">
        <v>0</v>
      </c>
      <c r="G14" s="236">
        <v>0</v>
      </c>
    </row>
    <row r="15" spans="1:7" x14ac:dyDescent="0.25">
      <c r="A15" s="76" t="s">
        <v>393</v>
      </c>
      <c r="B15" s="237">
        <v>56993895.219999999</v>
      </c>
      <c r="C15" s="237">
        <v>19472608.609999999</v>
      </c>
      <c r="D15" s="236">
        <v>76466503.829999998</v>
      </c>
      <c r="E15" s="237">
        <v>21061208.239999998</v>
      </c>
      <c r="F15" s="237">
        <v>21030371.239999998</v>
      </c>
      <c r="G15" s="236">
        <v>55405295.590000004</v>
      </c>
    </row>
    <row r="16" spans="1:7" x14ac:dyDescent="0.25">
      <c r="A16" s="76" t="s">
        <v>394</v>
      </c>
      <c r="B16" s="236">
        <v>0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</row>
    <row r="17" spans="1:7" x14ac:dyDescent="0.25">
      <c r="A17" s="76" t="s">
        <v>395</v>
      </c>
      <c r="B17" s="237">
        <v>0</v>
      </c>
      <c r="C17" s="237">
        <v>3701475.1</v>
      </c>
      <c r="D17" s="236">
        <v>3701475.1</v>
      </c>
      <c r="E17" s="237">
        <v>2603783.1</v>
      </c>
      <c r="F17" s="237">
        <v>2603783.1</v>
      </c>
      <c r="G17" s="236">
        <v>1097692</v>
      </c>
    </row>
    <row r="18" spans="1:7" x14ac:dyDescent="0.25">
      <c r="A18" s="76" t="s">
        <v>396</v>
      </c>
      <c r="B18" s="237">
        <v>8766426.6699999999</v>
      </c>
      <c r="C18" s="237">
        <v>-1286320</v>
      </c>
      <c r="D18" s="236">
        <v>7480106.6699999999</v>
      </c>
      <c r="E18" s="237">
        <v>4575124.71</v>
      </c>
      <c r="F18" s="237">
        <v>4575124.71</v>
      </c>
      <c r="G18" s="236">
        <v>2904981.96</v>
      </c>
    </row>
    <row r="19" spans="1:7" x14ac:dyDescent="0.25">
      <c r="A19" s="57" t="s">
        <v>397</v>
      </c>
      <c r="B19" s="46">
        <f>SUM(B20:B26)</f>
        <v>119986256.54000001</v>
      </c>
      <c r="C19" s="46">
        <f t="shared" ref="C19:G19" si="2">SUM(C20:C26)</f>
        <v>87487330.5</v>
      </c>
      <c r="D19" s="46">
        <f t="shared" si="2"/>
        <v>207473587.04000002</v>
      </c>
      <c r="E19" s="46">
        <f t="shared" si="2"/>
        <v>117387989.34999999</v>
      </c>
      <c r="F19" s="46">
        <f t="shared" si="2"/>
        <v>112985800.77000001</v>
      </c>
      <c r="G19" s="46">
        <f t="shared" si="2"/>
        <v>90085597.689999998</v>
      </c>
    </row>
    <row r="20" spans="1:7" x14ac:dyDescent="0.25">
      <c r="A20" s="76" t="s">
        <v>398</v>
      </c>
      <c r="B20" s="239">
        <v>12859964.800000001</v>
      </c>
      <c r="C20" s="239">
        <v>8536329.6300000008</v>
      </c>
      <c r="D20" s="238">
        <v>21396294.43</v>
      </c>
      <c r="E20" s="239">
        <v>11320898.18</v>
      </c>
      <c r="F20" s="239">
        <v>11320898.18</v>
      </c>
      <c r="G20" s="238">
        <v>10075396.25</v>
      </c>
    </row>
    <row r="21" spans="1:7" x14ac:dyDescent="0.25">
      <c r="A21" s="76" t="s">
        <v>399</v>
      </c>
      <c r="B21" s="239">
        <v>56336971.189999998</v>
      </c>
      <c r="C21" s="239">
        <v>61663728.280000001</v>
      </c>
      <c r="D21" s="238">
        <v>118000699.47</v>
      </c>
      <c r="E21" s="239">
        <v>60519069.369999997</v>
      </c>
      <c r="F21" s="239">
        <v>56116880.789999999</v>
      </c>
      <c r="G21" s="238">
        <v>57481630.100000001</v>
      </c>
    </row>
    <row r="22" spans="1:7" x14ac:dyDescent="0.25">
      <c r="A22" s="76" t="s">
        <v>400</v>
      </c>
      <c r="B22" s="239">
        <v>2051795.2</v>
      </c>
      <c r="C22" s="239">
        <v>4581784.34</v>
      </c>
      <c r="D22" s="238">
        <v>6633579.54</v>
      </c>
      <c r="E22" s="239">
        <v>3846219.98</v>
      </c>
      <c r="F22" s="239">
        <v>3846219.98</v>
      </c>
      <c r="G22" s="238">
        <v>2787359.56</v>
      </c>
    </row>
    <row r="23" spans="1:7" x14ac:dyDescent="0.25">
      <c r="A23" s="76" t="s">
        <v>401</v>
      </c>
      <c r="B23" s="239">
        <v>10950148.810000001</v>
      </c>
      <c r="C23" s="239">
        <v>769137.13</v>
      </c>
      <c r="D23" s="238">
        <v>11719285.940000001</v>
      </c>
      <c r="E23" s="239">
        <v>7213695.9000000004</v>
      </c>
      <c r="F23" s="239">
        <v>7213695.9000000004</v>
      </c>
      <c r="G23" s="238">
        <v>4505590.040000001</v>
      </c>
    </row>
    <row r="24" spans="1:7" x14ac:dyDescent="0.25">
      <c r="A24" s="76" t="s">
        <v>402</v>
      </c>
      <c r="B24" s="239">
        <v>12202458.67</v>
      </c>
      <c r="C24" s="239">
        <v>2081417.51</v>
      </c>
      <c r="D24" s="238">
        <v>14283876.18</v>
      </c>
      <c r="E24" s="239">
        <v>8432082.2400000002</v>
      </c>
      <c r="F24" s="239">
        <v>8432082.2400000002</v>
      </c>
      <c r="G24" s="238">
        <v>5851793.9399999995</v>
      </c>
    </row>
    <row r="25" spans="1:7" x14ac:dyDescent="0.25">
      <c r="A25" s="76" t="s">
        <v>403</v>
      </c>
      <c r="B25" s="239">
        <v>25584917.870000001</v>
      </c>
      <c r="C25" s="239">
        <v>9854933.6099999994</v>
      </c>
      <c r="D25" s="238">
        <v>35439851.480000004</v>
      </c>
      <c r="E25" s="239">
        <v>26056023.68</v>
      </c>
      <c r="F25" s="239">
        <v>26056023.68</v>
      </c>
      <c r="G25" s="238">
        <v>9383827.8000000045</v>
      </c>
    </row>
    <row r="26" spans="1:7" x14ac:dyDescent="0.25">
      <c r="A26" s="76" t="s">
        <v>404</v>
      </c>
      <c r="B26" s="238">
        <v>0</v>
      </c>
      <c r="C26" s="238">
        <v>0</v>
      </c>
      <c r="D26" s="238">
        <v>0</v>
      </c>
      <c r="E26" s="238">
        <v>0</v>
      </c>
      <c r="F26" s="238">
        <v>0</v>
      </c>
      <c r="G26" s="238">
        <v>0</v>
      </c>
    </row>
    <row r="27" spans="1:7" x14ac:dyDescent="0.25">
      <c r="A27" s="57" t="s">
        <v>405</v>
      </c>
      <c r="B27" s="46">
        <f>SUM(B28:B36)</f>
        <v>28860371.800000001</v>
      </c>
      <c r="C27" s="46">
        <f t="shared" ref="C27:G27" si="3">SUM(C28:C36)</f>
        <v>27778423.690000001</v>
      </c>
      <c r="D27" s="46">
        <f t="shared" si="3"/>
        <v>56638795.489999995</v>
      </c>
      <c r="E27" s="46">
        <f t="shared" si="3"/>
        <v>27390005.690000001</v>
      </c>
      <c r="F27" s="46">
        <f t="shared" si="3"/>
        <v>27390005.690000001</v>
      </c>
      <c r="G27" s="46">
        <f t="shared" si="3"/>
        <v>29248789.799999997</v>
      </c>
    </row>
    <row r="28" spans="1:7" x14ac:dyDescent="0.25">
      <c r="A28" s="79" t="s">
        <v>406</v>
      </c>
      <c r="B28" s="241">
        <v>12370220.800000001</v>
      </c>
      <c r="C28" s="241">
        <v>1843943.01</v>
      </c>
      <c r="D28" s="240">
        <v>14214163.810000001</v>
      </c>
      <c r="E28" s="241">
        <v>5552478.9500000002</v>
      </c>
      <c r="F28" s="241">
        <v>5552478.9500000002</v>
      </c>
      <c r="G28" s="240">
        <v>8661684.8599999994</v>
      </c>
    </row>
    <row r="29" spans="1:7" x14ac:dyDescent="0.25">
      <c r="A29" s="76" t="s">
        <v>407</v>
      </c>
      <c r="B29" s="241">
        <v>4132310.4</v>
      </c>
      <c r="C29" s="241">
        <v>1743600</v>
      </c>
      <c r="D29" s="240">
        <v>5875910.4000000004</v>
      </c>
      <c r="E29" s="241">
        <v>1809911.18</v>
      </c>
      <c r="F29" s="241">
        <v>1809911.18</v>
      </c>
      <c r="G29" s="240">
        <v>4065999.2200000007</v>
      </c>
    </row>
    <row r="30" spans="1:7" x14ac:dyDescent="0.25">
      <c r="A30" s="76" t="s">
        <v>408</v>
      </c>
      <c r="B30" s="240">
        <v>0</v>
      </c>
      <c r="C30" s="240">
        <v>0</v>
      </c>
      <c r="D30" s="240">
        <v>0</v>
      </c>
      <c r="E30" s="240">
        <v>0</v>
      </c>
      <c r="F30" s="240">
        <v>0</v>
      </c>
      <c r="G30" s="240">
        <v>0</v>
      </c>
    </row>
    <row r="31" spans="1:7" x14ac:dyDescent="0.25">
      <c r="A31" s="76" t="s">
        <v>409</v>
      </c>
      <c r="B31" s="241">
        <v>0</v>
      </c>
      <c r="C31" s="241">
        <v>17033994.059999999</v>
      </c>
      <c r="D31" s="240">
        <v>17033994.059999999</v>
      </c>
      <c r="E31" s="241">
        <v>1462865.9199999999</v>
      </c>
      <c r="F31" s="241">
        <v>1462865.9199999999</v>
      </c>
      <c r="G31" s="240">
        <v>15571128.139999999</v>
      </c>
    </row>
    <row r="32" spans="1:7" x14ac:dyDescent="0.25">
      <c r="A32" s="76" t="s">
        <v>410</v>
      </c>
      <c r="B32" s="241">
        <v>0</v>
      </c>
      <c r="C32" s="241">
        <v>126253.09</v>
      </c>
      <c r="D32" s="240">
        <v>126253.09</v>
      </c>
      <c r="E32" s="241">
        <v>126253.09</v>
      </c>
      <c r="F32" s="241">
        <v>126253.09</v>
      </c>
      <c r="G32" s="240">
        <v>0</v>
      </c>
    </row>
    <row r="33" spans="1:7" ht="14.45" customHeight="1" x14ac:dyDescent="0.25">
      <c r="A33" s="76" t="s">
        <v>411</v>
      </c>
      <c r="B33" s="240">
        <v>0</v>
      </c>
      <c r="C33" s="240">
        <v>0</v>
      </c>
      <c r="D33" s="240">
        <v>0</v>
      </c>
      <c r="E33" s="240">
        <v>0</v>
      </c>
      <c r="F33" s="240">
        <v>0</v>
      </c>
      <c r="G33" s="240">
        <v>0</v>
      </c>
    </row>
    <row r="34" spans="1:7" ht="14.45" customHeight="1" x14ac:dyDescent="0.25">
      <c r="A34" s="76" t="s">
        <v>412</v>
      </c>
      <c r="B34" s="241">
        <v>12357840.6</v>
      </c>
      <c r="C34" s="241">
        <v>7030633.5300000003</v>
      </c>
      <c r="D34" s="240">
        <v>19388474.129999999</v>
      </c>
      <c r="E34" s="241">
        <v>18438496.550000001</v>
      </c>
      <c r="F34" s="241">
        <v>18438496.550000001</v>
      </c>
      <c r="G34" s="240">
        <v>949977.57999999821</v>
      </c>
    </row>
    <row r="35" spans="1:7" ht="14.45" customHeight="1" x14ac:dyDescent="0.25">
      <c r="A35" s="76" t="s">
        <v>413</v>
      </c>
      <c r="B35" s="240">
        <v>0</v>
      </c>
      <c r="C35" s="240">
        <v>0</v>
      </c>
      <c r="D35" s="240">
        <v>0</v>
      </c>
      <c r="E35" s="240">
        <v>0</v>
      </c>
      <c r="F35" s="240">
        <v>0</v>
      </c>
      <c r="G35" s="240">
        <v>0</v>
      </c>
    </row>
    <row r="36" spans="1:7" ht="14.45" customHeight="1" x14ac:dyDescent="0.25">
      <c r="A36" s="76" t="s">
        <v>414</v>
      </c>
      <c r="B36" s="240">
        <v>0</v>
      </c>
      <c r="C36" s="240">
        <v>0</v>
      </c>
      <c r="D36" s="240">
        <v>0</v>
      </c>
      <c r="E36" s="240">
        <v>0</v>
      </c>
      <c r="F36" s="240">
        <v>0</v>
      </c>
      <c r="G36" s="240">
        <v>0</v>
      </c>
    </row>
    <row r="37" spans="1:7" ht="14.45" customHeight="1" x14ac:dyDescent="0.25">
      <c r="A37" s="58" t="s">
        <v>415</v>
      </c>
      <c r="B37" s="46">
        <f>SUM(B38:B41)</f>
        <v>36428398.299999997</v>
      </c>
      <c r="C37" s="46">
        <f t="shared" ref="C37:G37" si="4">SUM(C38:C41)</f>
        <v>7688917.6600000001</v>
      </c>
      <c r="D37" s="46">
        <f t="shared" si="4"/>
        <v>44117315.960000001</v>
      </c>
      <c r="E37" s="46">
        <f t="shared" si="4"/>
        <v>27463446.600000001</v>
      </c>
      <c r="F37" s="46">
        <f t="shared" si="4"/>
        <v>27463446.600000001</v>
      </c>
      <c r="G37" s="46">
        <f t="shared" si="4"/>
        <v>16653869.359999999</v>
      </c>
    </row>
    <row r="38" spans="1:7" x14ac:dyDescent="0.25">
      <c r="A38" s="79" t="s">
        <v>416</v>
      </c>
      <c r="B38" s="243">
        <v>17700000</v>
      </c>
      <c r="C38" s="243">
        <v>0</v>
      </c>
      <c r="D38" s="242">
        <v>17700000</v>
      </c>
      <c r="E38" s="243">
        <v>5234150</v>
      </c>
      <c r="F38" s="243">
        <v>5234150</v>
      </c>
      <c r="G38" s="242">
        <v>12465850</v>
      </c>
    </row>
    <row r="39" spans="1:7" ht="30" x14ac:dyDescent="0.25">
      <c r="A39" s="79" t="s">
        <v>417</v>
      </c>
      <c r="B39" s="243">
        <v>18728398.300000001</v>
      </c>
      <c r="C39" s="243">
        <v>7688917.6600000001</v>
      </c>
      <c r="D39" s="242">
        <v>26417315.960000001</v>
      </c>
      <c r="E39" s="243">
        <v>22229296.600000001</v>
      </c>
      <c r="F39" s="243">
        <v>22229296.600000001</v>
      </c>
      <c r="G39" s="242">
        <v>4188019.3599999994</v>
      </c>
    </row>
    <row r="40" spans="1:7" x14ac:dyDescent="0.25">
      <c r="A40" s="79" t="s">
        <v>418</v>
      </c>
      <c r="B40" s="242">
        <v>0</v>
      </c>
      <c r="C40" s="242">
        <v>0</v>
      </c>
      <c r="D40" s="242">
        <v>0</v>
      </c>
      <c r="E40" s="242">
        <v>0</v>
      </c>
      <c r="F40" s="242">
        <v>0</v>
      </c>
      <c r="G40" s="242">
        <v>0</v>
      </c>
    </row>
    <row r="41" spans="1:7" x14ac:dyDescent="0.25">
      <c r="A41" s="79" t="s">
        <v>419</v>
      </c>
      <c r="B41" s="242">
        <v>0</v>
      </c>
      <c r="C41" s="242">
        <v>0</v>
      </c>
      <c r="D41" s="242">
        <v>0</v>
      </c>
      <c r="E41" s="242">
        <v>0</v>
      </c>
      <c r="F41" s="242">
        <v>0</v>
      </c>
      <c r="G41" s="242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420</v>
      </c>
      <c r="B43" s="4">
        <f>SUM(B44,B53,B61,B71)</f>
        <v>231919999.99000001</v>
      </c>
      <c r="C43" s="4">
        <f t="shared" ref="C43:G43" si="5">SUM(C44,C53,C61,C71)</f>
        <v>85213561.170000002</v>
      </c>
      <c r="D43" s="4">
        <f t="shared" si="5"/>
        <v>317133561.16000003</v>
      </c>
      <c r="E43" s="4">
        <f t="shared" si="5"/>
        <v>146176027.77999997</v>
      </c>
      <c r="F43" s="4">
        <f t="shared" si="5"/>
        <v>145718669.65999997</v>
      </c>
      <c r="G43" s="4">
        <f t="shared" si="5"/>
        <v>170957533.37999997</v>
      </c>
    </row>
    <row r="44" spans="1:7" x14ac:dyDescent="0.25">
      <c r="A44" s="57" t="s">
        <v>388</v>
      </c>
      <c r="B44" s="46">
        <f>SUM(B45:B52)</f>
        <v>133844290.38</v>
      </c>
      <c r="C44" s="46">
        <f t="shared" ref="C44:G44" si="6">SUM(C45:C52)</f>
        <v>2493313.37</v>
      </c>
      <c r="D44" s="46">
        <f t="shared" si="6"/>
        <v>136337603.75</v>
      </c>
      <c r="E44" s="46">
        <f t="shared" si="6"/>
        <v>71672277.120000005</v>
      </c>
      <c r="F44" s="46">
        <f t="shared" si="6"/>
        <v>71214919</v>
      </c>
      <c r="G44" s="46">
        <f t="shared" si="6"/>
        <v>64665326.629999995</v>
      </c>
    </row>
    <row r="45" spans="1:7" x14ac:dyDescent="0.25">
      <c r="A45" s="79" t="s">
        <v>389</v>
      </c>
      <c r="B45" s="244">
        <v>0</v>
      </c>
      <c r="C45" s="244">
        <v>0</v>
      </c>
      <c r="D45" s="244">
        <v>0</v>
      </c>
      <c r="E45" s="244">
        <v>0</v>
      </c>
      <c r="F45" s="244">
        <v>0</v>
      </c>
      <c r="G45" s="244">
        <v>0</v>
      </c>
    </row>
    <row r="46" spans="1:7" x14ac:dyDescent="0.25">
      <c r="A46" s="79" t="s">
        <v>390</v>
      </c>
      <c r="B46" s="244">
        <v>0</v>
      </c>
      <c r="C46" s="244">
        <v>0</v>
      </c>
      <c r="D46" s="244">
        <v>0</v>
      </c>
      <c r="E46" s="244">
        <v>0</v>
      </c>
      <c r="F46" s="244">
        <v>0</v>
      </c>
      <c r="G46" s="244">
        <v>0</v>
      </c>
    </row>
    <row r="47" spans="1:7" x14ac:dyDescent="0.25">
      <c r="A47" s="79" t="s">
        <v>391</v>
      </c>
      <c r="B47" s="245">
        <v>31524153.859999999</v>
      </c>
      <c r="C47" s="245">
        <v>-2175581.41</v>
      </c>
      <c r="D47" s="244">
        <v>29348572.449999999</v>
      </c>
      <c r="E47" s="245">
        <v>23712615.350000001</v>
      </c>
      <c r="F47" s="245">
        <v>23255257.23</v>
      </c>
      <c r="G47" s="244">
        <v>5635957.0999999978</v>
      </c>
    </row>
    <row r="48" spans="1:7" x14ac:dyDescent="0.25">
      <c r="A48" s="79" t="s">
        <v>392</v>
      </c>
      <c r="B48" s="244">
        <v>0</v>
      </c>
      <c r="C48" s="244">
        <v>0</v>
      </c>
      <c r="D48" s="244">
        <v>0</v>
      </c>
      <c r="E48" s="244">
        <v>0</v>
      </c>
      <c r="F48" s="244">
        <v>0</v>
      </c>
      <c r="G48" s="244">
        <v>0</v>
      </c>
    </row>
    <row r="49" spans="1:7" x14ac:dyDescent="0.25">
      <c r="A49" s="79" t="s">
        <v>393</v>
      </c>
      <c r="B49" s="245">
        <v>2080000</v>
      </c>
      <c r="C49" s="245">
        <v>-1540000</v>
      </c>
      <c r="D49" s="244">
        <v>540000</v>
      </c>
      <c r="E49" s="245">
        <v>5800</v>
      </c>
      <c r="F49" s="245">
        <v>5800</v>
      </c>
      <c r="G49" s="244">
        <v>534200</v>
      </c>
    </row>
    <row r="50" spans="1:7" x14ac:dyDescent="0.25">
      <c r="A50" s="79" t="s">
        <v>394</v>
      </c>
      <c r="B50" s="244">
        <v>0</v>
      </c>
      <c r="C50" s="244">
        <v>0</v>
      </c>
      <c r="D50" s="244">
        <v>0</v>
      </c>
      <c r="E50" s="244">
        <v>0</v>
      </c>
      <c r="F50" s="244">
        <v>0</v>
      </c>
      <c r="G50" s="244">
        <v>0</v>
      </c>
    </row>
    <row r="51" spans="1:7" x14ac:dyDescent="0.25">
      <c r="A51" s="79" t="s">
        <v>395</v>
      </c>
      <c r="B51" s="245">
        <v>100240136.52</v>
      </c>
      <c r="C51" s="245">
        <v>6208894.7800000003</v>
      </c>
      <c r="D51" s="244">
        <v>106449031.3</v>
      </c>
      <c r="E51" s="245">
        <v>47953861.770000003</v>
      </c>
      <c r="F51" s="245">
        <v>47953861.770000003</v>
      </c>
      <c r="G51" s="244">
        <v>58495169.529999994</v>
      </c>
    </row>
    <row r="52" spans="1:7" x14ac:dyDescent="0.25">
      <c r="A52" s="79" t="s">
        <v>396</v>
      </c>
      <c r="B52" s="244">
        <v>0</v>
      </c>
      <c r="C52" s="244">
        <v>0</v>
      </c>
      <c r="D52" s="244">
        <v>0</v>
      </c>
      <c r="E52" s="244">
        <v>0</v>
      </c>
      <c r="F52" s="244">
        <v>0</v>
      </c>
      <c r="G52" s="244">
        <v>0</v>
      </c>
    </row>
    <row r="53" spans="1:7" x14ac:dyDescent="0.25">
      <c r="A53" s="57" t="s">
        <v>397</v>
      </c>
      <c r="B53" s="46">
        <f>SUM(B54:B60)</f>
        <v>95572281.060000002</v>
      </c>
      <c r="C53" s="46">
        <f t="shared" ref="C53:G53" si="7">SUM(C54:C60)</f>
        <v>77710121.179999992</v>
      </c>
      <c r="D53" s="46">
        <f t="shared" si="7"/>
        <v>173282402.24000001</v>
      </c>
      <c r="E53" s="46">
        <f t="shared" si="7"/>
        <v>69057962.519999996</v>
      </c>
      <c r="F53" s="46">
        <f t="shared" si="7"/>
        <v>69057962.519999996</v>
      </c>
      <c r="G53" s="46">
        <f t="shared" si="7"/>
        <v>104224439.71999998</v>
      </c>
    </row>
    <row r="54" spans="1:7" x14ac:dyDescent="0.25">
      <c r="A54" s="79" t="s">
        <v>398</v>
      </c>
      <c r="B54" s="247">
        <v>0</v>
      </c>
      <c r="C54" s="247">
        <v>13193855.93</v>
      </c>
      <c r="D54" s="246">
        <v>13193855.93</v>
      </c>
      <c r="E54" s="247">
        <v>2442145.21</v>
      </c>
      <c r="F54" s="247">
        <v>2442145.21</v>
      </c>
      <c r="G54" s="246">
        <v>10751710.719999999</v>
      </c>
    </row>
    <row r="55" spans="1:7" x14ac:dyDescent="0.25">
      <c r="A55" s="79" t="s">
        <v>399</v>
      </c>
      <c r="B55" s="247">
        <v>95572281.060000002</v>
      </c>
      <c r="C55" s="247">
        <v>62308151.729999997</v>
      </c>
      <c r="D55" s="246">
        <v>157880432.78999999</v>
      </c>
      <c r="E55" s="247">
        <v>66576601.649999999</v>
      </c>
      <c r="F55" s="247">
        <v>66576601.649999999</v>
      </c>
      <c r="G55" s="246">
        <v>91303831.139999986</v>
      </c>
    </row>
    <row r="56" spans="1:7" x14ac:dyDescent="0.25">
      <c r="A56" s="79" t="s">
        <v>400</v>
      </c>
      <c r="B56" s="246">
        <v>0</v>
      </c>
      <c r="C56" s="246">
        <v>0</v>
      </c>
      <c r="D56" s="246">
        <v>0</v>
      </c>
      <c r="E56" s="246">
        <v>0</v>
      </c>
      <c r="F56" s="246">
        <v>0</v>
      </c>
      <c r="G56" s="246">
        <v>0</v>
      </c>
    </row>
    <row r="57" spans="1:7" x14ac:dyDescent="0.25">
      <c r="A57" s="80" t="s">
        <v>401</v>
      </c>
      <c r="B57" s="246">
        <v>0</v>
      </c>
      <c r="C57" s="246">
        <v>0</v>
      </c>
      <c r="D57" s="246">
        <v>0</v>
      </c>
      <c r="E57" s="246">
        <v>0</v>
      </c>
      <c r="F57" s="246">
        <v>0</v>
      </c>
      <c r="G57" s="246">
        <v>0</v>
      </c>
    </row>
    <row r="58" spans="1:7" x14ac:dyDescent="0.25">
      <c r="A58" s="79" t="s">
        <v>402</v>
      </c>
      <c r="B58" s="247">
        <v>0</v>
      </c>
      <c r="C58" s="247">
        <v>2150985.52</v>
      </c>
      <c r="D58" s="246">
        <v>2150985.52</v>
      </c>
      <c r="E58" s="247">
        <v>0</v>
      </c>
      <c r="F58" s="247">
        <v>0</v>
      </c>
      <c r="G58" s="246">
        <v>2150985.52</v>
      </c>
    </row>
    <row r="59" spans="1:7" x14ac:dyDescent="0.25">
      <c r="A59" s="79" t="s">
        <v>403</v>
      </c>
      <c r="B59" s="247">
        <v>0</v>
      </c>
      <c r="C59" s="247">
        <v>57128</v>
      </c>
      <c r="D59" s="246">
        <v>57128</v>
      </c>
      <c r="E59" s="247">
        <v>39215.660000000003</v>
      </c>
      <c r="F59" s="247">
        <v>39215.660000000003</v>
      </c>
      <c r="G59" s="246">
        <v>17912.339999999997</v>
      </c>
    </row>
    <row r="60" spans="1:7" x14ac:dyDescent="0.25">
      <c r="A60" s="79" t="s">
        <v>404</v>
      </c>
      <c r="B60" s="246">
        <v>0</v>
      </c>
      <c r="C60" s="246">
        <v>0</v>
      </c>
      <c r="D60" s="246">
        <v>0</v>
      </c>
      <c r="E60" s="246">
        <v>0</v>
      </c>
      <c r="F60" s="246">
        <v>0</v>
      </c>
      <c r="G60" s="246">
        <v>0</v>
      </c>
    </row>
    <row r="61" spans="1:7" x14ac:dyDescent="0.25">
      <c r="A61" s="57" t="s">
        <v>405</v>
      </c>
      <c r="B61" s="46">
        <f>SUM(B62:B70)</f>
        <v>0</v>
      </c>
      <c r="C61" s="46">
        <f t="shared" ref="C61:G61" si="8">SUM(C62:C70)</f>
        <v>5010126.62</v>
      </c>
      <c r="D61" s="46">
        <f t="shared" si="8"/>
        <v>5010126.62</v>
      </c>
      <c r="E61" s="46">
        <f t="shared" si="8"/>
        <v>3900000</v>
      </c>
      <c r="F61" s="46">
        <f t="shared" si="8"/>
        <v>3900000</v>
      </c>
      <c r="G61" s="46">
        <f t="shared" si="8"/>
        <v>1110126.6200000001</v>
      </c>
    </row>
    <row r="62" spans="1:7" x14ac:dyDescent="0.25">
      <c r="A62" s="79" t="s">
        <v>406</v>
      </c>
      <c r="B62" s="248">
        <v>0</v>
      </c>
      <c r="C62" s="248">
        <v>0</v>
      </c>
      <c r="D62" s="248">
        <v>0</v>
      </c>
      <c r="E62" s="248">
        <v>0</v>
      </c>
      <c r="F62" s="248">
        <v>0</v>
      </c>
      <c r="G62" s="248">
        <v>0</v>
      </c>
    </row>
    <row r="63" spans="1:7" x14ac:dyDescent="0.25">
      <c r="A63" s="79" t="s">
        <v>407</v>
      </c>
      <c r="B63" s="249">
        <v>0</v>
      </c>
      <c r="C63" s="249">
        <v>650000</v>
      </c>
      <c r="D63" s="248">
        <v>650000</v>
      </c>
      <c r="E63" s="249">
        <v>0</v>
      </c>
      <c r="F63" s="249">
        <v>0</v>
      </c>
      <c r="G63" s="248">
        <v>650000</v>
      </c>
    </row>
    <row r="64" spans="1:7" x14ac:dyDescent="0.25">
      <c r="A64" s="79" t="s">
        <v>408</v>
      </c>
      <c r="B64" s="248">
        <v>0</v>
      </c>
      <c r="C64" s="248">
        <v>0</v>
      </c>
      <c r="D64" s="248">
        <v>0</v>
      </c>
      <c r="E64" s="248">
        <v>0</v>
      </c>
      <c r="F64" s="248">
        <v>0</v>
      </c>
      <c r="G64" s="248">
        <v>0</v>
      </c>
    </row>
    <row r="65" spans="1:7" x14ac:dyDescent="0.25">
      <c r="A65" s="79" t="s">
        <v>409</v>
      </c>
      <c r="B65" s="249">
        <v>0</v>
      </c>
      <c r="C65" s="249">
        <v>0</v>
      </c>
      <c r="D65" s="248">
        <v>0</v>
      </c>
      <c r="E65" s="249">
        <v>0</v>
      </c>
      <c r="F65" s="249">
        <v>0</v>
      </c>
      <c r="G65" s="248">
        <v>0</v>
      </c>
    </row>
    <row r="66" spans="1:7" x14ac:dyDescent="0.25">
      <c r="A66" s="79" t="s">
        <v>410</v>
      </c>
      <c r="B66" s="249">
        <v>0</v>
      </c>
      <c r="C66" s="249">
        <v>4360126.62</v>
      </c>
      <c r="D66" s="248">
        <v>4360126.62</v>
      </c>
      <c r="E66" s="249">
        <v>3900000</v>
      </c>
      <c r="F66" s="249">
        <v>3900000</v>
      </c>
      <c r="G66" s="248">
        <v>460126.62000000011</v>
      </c>
    </row>
    <row r="67" spans="1:7" x14ac:dyDescent="0.25">
      <c r="A67" s="79" t="s">
        <v>411</v>
      </c>
      <c r="B67" s="248">
        <v>0</v>
      </c>
      <c r="C67" s="248">
        <v>0</v>
      </c>
      <c r="D67" s="248">
        <v>0</v>
      </c>
      <c r="E67" s="248">
        <v>0</v>
      </c>
      <c r="F67" s="248">
        <v>0</v>
      </c>
      <c r="G67" s="248">
        <v>0</v>
      </c>
    </row>
    <row r="68" spans="1:7" x14ac:dyDescent="0.25">
      <c r="A68" s="79" t="s">
        <v>412</v>
      </c>
      <c r="B68" s="248">
        <v>0</v>
      </c>
      <c r="C68" s="248">
        <v>0</v>
      </c>
      <c r="D68" s="248">
        <v>0</v>
      </c>
      <c r="E68" s="248">
        <v>0</v>
      </c>
      <c r="F68" s="248">
        <v>0</v>
      </c>
      <c r="G68" s="248">
        <v>0</v>
      </c>
    </row>
    <row r="69" spans="1:7" x14ac:dyDescent="0.25">
      <c r="A69" s="79" t="s">
        <v>413</v>
      </c>
      <c r="B69" s="248">
        <v>0</v>
      </c>
      <c r="C69" s="248">
        <v>0</v>
      </c>
      <c r="D69" s="248">
        <v>0</v>
      </c>
      <c r="E69" s="248">
        <v>0</v>
      </c>
      <c r="F69" s="248">
        <v>0</v>
      </c>
      <c r="G69" s="248">
        <v>0</v>
      </c>
    </row>
    <row r="70" spans="1:7" x14ac:dyDescent="0.25">
      <c r="A70" s="79" t="s">
        <v>414</v>
      </c>
      <c r="B70" s="248">
        <v>0</v>
      </c>
      <c r="C70" s="248">
        <v>0</v>
      </c>
      <c r="D70" s="248">
        <v>0</v>
      </c>
      <c r="E70" s="248">
        <v>0</v>
      </c>
      <c r="F70" s="248">
        <v>0</v>
      </c>
      <c r="G70" s="248">
        <v>0</v>
      </c>
    </row>
    <row r="71" spans="1:7" x14ac:dyDescent="0.25">
      <c r="A71" s="58" t="s">
        <v>415</v>
      </c>
      <c r="B71" s="46">
        <f>SUM(B72:B75)</f>
        <v>2503428.5499999998</v>
      </c>
      <c r="C71" s="46">
        <f t="shared" ref="C71:G71" si="9">SUM(C72:C75)</f>
        <v>0</v>
      </c>
      <c r="D71" s="46">
        <f t="shared" si="9"/>
        <v>2503428.5499999998</v>
      </c>
      <c r="E71" s="46">
        <f t="shared" si="9"/>
        <v>1545788.14</v>
      </c>
      <c r="F71" s="46">
        <f t="shared" si="9"/>
        <v>1545788.14</v>
      </c>
      <c r="G71" s="46">
        <f t="shared" si="9"/>
        <v>957640.40999999992</v>
      </c>
    </row>
    <row r="72" spans="1:7" x14ac:dyDescent="0.25">
      <c r="A72" s="79" t="s">
        <v>416</v>
      </c>
      <c r="B72" s="251">
        <v>2503428.5499999998</v>
      </c>
      <c r="C72" s="251">
        <v>0</v>
      </c>
      <c r="D72" s="250">
        <v>2503428.5499999998</v>
      </c>
      <c r="E72" s="251">
        <v>1545788.14</v>
      </c>
      <c r="F72" s="251">
        <v>1545788.14</v>
      </c>
      <c r="G72" s="250">
        <v>957640.40999999992</v>
      </c>
    </row>
    <row r="73" spans="1:7" ht="30" x14ac:dyDescent="0.25">
      <c r="A73" s="79" t="s">
        <v>417</v>
      </c>
      <c r="B73" s="250">
        <v>0</v>
      </c>
      <c r="C73" s="250">
        <v>0</v>
      </c>
      <c r="D73" s="250">
        <v>0</v>
      </c>
      <c r="E73" s="250">
        <v>0</v>
      </c>
      <c r="F73" s="250">
        <v>0</v>
      </c>
      <c r="G73" s="250">
        <v>0</v>
      </c>
    </row>
    <row r="74" spans="1:7" x14ac:dyDescent="0.25">
      <c r="A74" s="79" t="s">
        <v>418</v>
      </c>
      <c r="B74" s="250">
        <v>0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</row>
    <row r="75" spans="1:7" x14ac:dyDescent="0.25">
      <c r="A75" s="79" t="s">
        <v>419</v>
      </c>
      <c r="B75" s="250">
        <v>0</v>
      </c>
      <c r="C75" s="250">
        <v>0</v>
      </c>
      <c r="D75" s="250">
        <v>0</v>
      </c>
      <c r="E75" s="250">
        <v>0</v>
      </c>
      <c r="F75" s="250">
        <v>0</v>
      </c>
      <c r="G75" s="250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378</v>
      </c>
      <c r="B77" s="4">
        <f>B43+B9</f>
        <v>567840000</v>
      </c>
      <c r="C77" s="4">
        <f t="shared" ref="C77:G77" si="10">C43+C9</f>
        <v>251768157.17000002</v>
      </c>
      <c r="D77" s="4">
        <f t="shared" si="10"/>
        <v>819608157.17000008</v>
      </c>
      <c r="E77" s="4">
        <f t="shared" si="10"/>
        <v>408495543.8599999</v>
      </c>
      <c r="F77" s="4">
        <f t="shared" si="10"/>
        <v>403255266.03999996</v>
      </c>
      <c r="G77" s="4">
        <f t="shared" si="10"/>
        <v>411112613.30999994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37 B42:G44 B53:G53 B61:G61 B71:G71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M20" sqref="M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421</v>
      </c>
      <c r="B1" s="257"/>
      <c r="C1" s="257"/>
      <c r="D1" s="257"/>
      <c r="E1" s="257"/>
      <c r="F1" s="257"/>
      <c r="G1" s="258"/>
    </row>
    <row r="2" spans="1:7" x14ac:dyDescent="0.25">
      <c r="A2" s="107" t="str">
        <f>'Formato 1'!A2</f>
        <v xml:space="preserve"> Municipio de Valle de Santiago,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296</v>
      </c>
      <c r="B3" s="111"/>
      <c r="C3" s="111"/>
      <c r="D3" s="111"/>
      <c r="E3" s="111"/>
      <c r="F3" s="111"/>
      <c r="G3" s="112"/>
    </row>
    <row r="4" spans="1:7" x14ac:dyDescent="0.25">
      <c r="A4" s="110" t="s">
        <v>422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30 de Septiembre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269" t="s">
        <v>4</v>
      </c>
      <c r="B7" s="272" t="s">
        <v>298</v>
      </c>
      <c r="C7" s="272"/>
      <c r="D7" s="272"/>
      <c r="E7" s="272"/>
      <c r="F7" s="272"/>
      <c r="G7" s="272" t="s">
        <v>299</v>
      </c>
    </row>
    <row r="8" spans="1:7" ht="30" x14ac:dyDescent="0.25">
      <c r="A8" s="270"/>
      <c r="B8" s="7" t="s">
        <v>204</v>
      </c>
      <c r="C8" s="32" t="s">
        <v>386</v>
      </c>
      <c r="D8" s="32" t="s">
        <v>231</v>
      </c>
      <c r="E8" s="32" t="s">
        <v>189</v>
      </c>
      <c r="F8" s="32" t="s">
        <v>205</v>
      </c>
      <c r="G8" s="279"/>
    </row>
    <row r="9" spans="1:7" ht="15.75" customHeight="1" x14ac:dyDescent="0.25">
      <c r="A9" s="26" t="s">
        <v>423</v>
      </c>
      <c r="B9" s="116">
        <f>SUM(B10,B11,B12,B15,B16,B19)</f>
        <v>148368925.62</v>
      </c>
      <c r="C9" s="116">
        <f t="shared" ref="C9:G9" si="0">SUM(C10,C11,C12,C15,C16,C19)</f>
        <v>-517304.82</v>
      </c>
      <c r="D9" s="116">
        <f t="shared" si="0"/>
        <v>147851620.80000001</v>
      </c>
      <c r="E9" s="116">
        <f t="shared" si="0"/>
        <v>83706024.810000002</v>
      </c>
      <c r="F9" s="116">
        <f t="shared" si="0"/>
        <v>83398679.689999998</v>
      </c>
      <c r="G9" s="116">
        <f t="shared" si="0"/>
        <v>64145595.99000001</v>
      </c>
    </row>
    <row r="10" spans="1:7" x14ac:dyDescent="0.25">
      <c r="A10" s="57" t="s">
        <v>424</v>
      </c>
      <c r="B10" s="253">
        <v>148368925.62</v>
      </c>
      <c r="C10" s="253">
        <v>-517304.82</v>
      </c>
      <c r="D10" s="252">
        <v>147851620.80000001</v>
      </c>
      <c r="E10" s="253">
        <v>83706024.810000002</v>
      </c>
      <c r="F10" s="253">
        <v>83398679.689999998</v>
      </c>
      <c r="G10" s="252">
        <v>64145595.99000001</v>
      </c>
    </row>
    <row r="11" spans="1:7" ht="15.75" customHeight="1" x14ac:dyDescent="0.25">
      <c r="A11" s="57" t="s">
        <v>425</v>
      </c>
      <c r="B11" s="252">
        <v>0</v>
      </c>
      <c r="C11" s="252">
        <v>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25">
      <c r="A12" s="57" t="s">
        <v>426</v>
      </c>
      <c r="B12" s="252">
        <v>0</v>
      </c>
      <c r="C12" s="252">
        <v>0</v>
      </c>
      <c r="D12" s="252">
        <v>0</v>
      </c>
      <c r="E12" s="252">
        <v>0</v>
      </c>
      <c r="F12" s="252">
        <v>0</v>
      </c>
      <c r="G12" s="252">
        <v>0</v>
      </c>
    </row>
    <row r="13" spans="1:7" x14ac:dyDescent="0.25">
      <c r="A13" s="76" t="s">
        <v>427</v>
      </c>
      <c r="B13" s="252">
        <v>0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25">
      <c r="A14" s="76" t="s">
        <v>428</v>
      </c>
      <c r="B14" s="252">
        <v>0</v>
      </c>
      <c r="C14" s="252">
        <v>0</v>
      </c>
      <c r="D14" s="252">
        <v>0</v>
      </c>
      <c r="E14" s="252">
        <v>0</v>
      </c>
      <c r="F14" s="252">
        <v>0</v>
      </c>
      <c r="G14" s="252">
        <v>0</v>
      </c>
    </row>
    <row r="15" spans="1:7" x14ac:dyDescent="0.25">
      <c r="A15" s="57" t="s">
        <v>429</v>
      </c>
      <c r="B15" s="252">
        <v>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ht="30" x14ac:dyDescent="0.25">
      <c r="A16" s="58" t="s">
        <v>430</v>
      </c>
      <c r="B16" s="252">
        <v>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25">
      <c r="A17" s="76" t="s">
        <v>431</v>
      </c>
      <c r="B17" s="252">
        <v>0</v>
      </c>
      <c r="C17" s="252">
        <v>0</v>
      </c>
      <c r="D17" s="252">
        <v>0</v>
      </c>
      <c r="E17" s="252">
        <v>0</v>
      </c>
      <c r="F17" s="252">
        <v>0</v>
      </c>
      <c r="G17" s="252">
        <v>0</v>
      </c>
    </row>
    <row r="18" spans="1:7" x14ac:dyDescent="0.25">
      <c r="A18" s="76" t="s">
        <v>432</v>
      </c>
      <c r="B18" s="252">
        <v>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25">
      <c r="A19" s="57" t="s">
        <v>433</v>
      </c>
      <c r="B19" s="252">
        <v>0</v>
      </c>
      <c r="C19" s="252">
        <v>0</v>
      </c>
      <c r="D19" s="252">
        <v>0</v>
      </c>
      <c r="E19" s="252">
        <v>0</v>
      </c>
      <c r="F19" s="252">
        <v>0</v>
      </c>
      <c r="G19" s="252"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434</v>
      </c>
      <c r="B21" s="116">
        <f>SUM(B22,B23,B24,B27,B28,B31)</f>
        <v>79239743.319999993</v>
      </c>
      <c r="C21" s="116">
        <f t="shared" ref="C21:F21" si="1">SUM(C22,C23,C24,C27,C28,C31)</f>
        <v>-6751372.71</v>
      </c>
      <c r="D21" s="116">
        <f t="shared" si="1"/>
        <v>72488370.609999999</v>
      </c>
      <c r="E21" s="116">
        <f t="shared" si="1"/>
        <v>44461652.789999999</v>
      </c>
      <c r="F21" s="116">
        <f t="shared" si="1"/>
        <v>44102795.670000002</v>
      </c>
      <c r="G21" s="116">
        <f>SUM(G22,G23,G24,G27,G28,G31)</f>
        <v>28026717.82</v>
      </c>
    </row>
    <row r="22" spans="1:7" x14ac:dyDescent="0.25">
      <c r="A22" s="57" t="s">
        <v>424</v>
      </c>
      <c r="B22" s="255">
        <v>79239743.319999993</v>
      </c>
      <c r="C22" s="255">
        <v>-6751372.71</v>
      </c>
      <c r="D22" s="254">
        <v>72488370.609999999</v>
      </c>
      <c r="E22" s="255">
        <v>44461652.789999999</v>
      </c>
      <c r="F22" s="255">
        <v>44102795.670000002</v>
      </c>
      <c r="G22" s="254">
        <v>28026717.82</v>
      </c>
    </row>
    <row r="23" spans="1:7" x14ac:dyDescent="0.25">
      <c r="A23" s="57" t="s">
        <v>425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ref="G23:G31" si="2">D23-E23</f>
        <v>0</v>
      </c>
    </row>
    <row r="24" spans="1:7" x14ac:dyDescent="0.25">
      <c r="A24" s="57" t="s">
        <v>426</v>
      </c>
      <c r="B24" s="75">
        <f t="shared" ref="B24:G24" si="3">B25+B26</f>
        <v>0</v>
      </c>
      <c r="C24" s="75">
        <f t="shared" si="3"/>
        <v>0</v>
      </c>
      <c r="D24" s="75">
        <f t="shared" si="3"/>
        <v>0</v>
      </c>
      <c r="E24" s="75">
        <f t="shared" si="3"/>
        <v>0</v>
      </c>
      <c r="F24" s="75">
        <f t="shared" si="3"/>
        <v>0</v>
      </c>
      <c r="G24" s="75">
        <f t="shared" si="3"/>
        <v>0</v>
      </c>
    </row>
    <row r="25" spans="1:7" x14ac:dyDescent="0.25">
      <c r="A25" s="76" t="s">
        <v>427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2"/>
        <v>0</v>
      </c>
    </row>
    <row r="26" spans="1:7" x14ac:dyDescent="0.25">
      <c r="A26" s="76" t="s">
        <v>428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2"/>
        <v>0</v>
      </c>
    </row>
    <row r="27" spans="1:7" x14ac:dyDescent="0.25">
      <c r="A27" s="57" t="s">
        <v>429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2"/>
        <v>0</v>
      </c>
    </row>
    <row r="28" spans="1:7" ht="30" x14ac:dyDescent="0.25">
      <c r="A28" s="58" t="s">
        <v>430</v>
      </c>
      <c r="B28" s="75">
        <f t="shared" ref="B28:G28" si="4">B29+B30</f>
        <v>0</v>
      </c>
      <c r="C28" s="75">
        <f t="shared" si="4"/>
        <v>0</v>
      </c>
      <c r="D28" s="75">
        <f t="shared" si="4"/>
        <v>0</v>
      </c>
      <c r="E28" s="75">
        <f t="shared" si="4"/>
        <v>0</v>
      </c>
      <c r="F28" s="75">
        <f t="shared" si="4"/>
        <v>0</v>
      </c>
      <c r="G28" s="75">
        <f t="shared" si="4"/>
        <v>0</v>
      </c>
    </row>
    <row r="29" spans="1:7" x14ac:dyDescent="0.25">
      <c r="A29" s="76" t="s">
        <v>431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2"/>
        <v>0</v>
      </c>
    </row>
    <row r="30" spans="1:7" x14ac:dyDescent="0.25">
      <c r="A30" s="76" t="s">
        <v>432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2"/>
        <v>0</v>
      </c>
    </row>
    <row r="31" spans="1:7" x14ac:dyDescent="0.25">
      <c r="A31" s="57" t="s">
        <v>433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2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435</v>
      </c>
      <c r="B33" s="116">
        <f>B21+B9</f>
        <v>227608668.94</v>
      </c>
      <c r="C33" s="116">
        <f t="shared" ref="C33:G33" si="5">C21+C9</f>
        <v>-7268677.5300000003</v>
      </c>
      <c r="D33" s="116">
        <f t="shared" si="5"/>
        <v>220339991.41000003</v>
      </c>
      <c r="E33" s="116">
        <f t="shared" si="5"/>
        <v>128167677.59999999</v>
      </c>
      <c r="F33" s="116">
        <f t="shared" si="5"/>
        <v>127501475.36</v>
      </c>
      <c r="G33" s="116">
        <f t="shared" si="5"/>
        <v>92172313.810000002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23:F33" unlockedFormula="1"/>
    <ignoredError sqref="G20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dcterms:created xsi:type="dcterms:W3CDTF">2023-03-16T22:14:51Z</dcterms:created>
  <dcterms:modified xsi:type="dcterms:W3CDTF">2025-10-24T23:43:09Z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