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0490" windowHeight="75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40" i="7"/>
  <c r="G41" i="7"/>
  <c r="G42" i="7"/>
  <c r="G43" i="7"/>
  <c r="G44" i="7"/>
  <c r="G45" i="7"/>
  <c r="G46" i="7"/>
  <c r="G47" i="7"/>
  <c r="G3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29" i="8" l="1"/>
  <c r="E79" i="2"/>
  <c r="F79" i="2"/>
  <c r="E47" i="2"/>
  <c r="E59" i="2" s="1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<sst xmlns="http://schemas.openxmlformats.org/spreadsheetml/2006/main" count="1022" uniqueCount="598">
  <si>
    <t>Formato 1 Estado de Situación Financiera Detallado - LDF</t>
  </si>
  <si>
    <t>Estado de Situación Financiera Detallado - LDF</t>
  </si>
  <si>
    <t>(PESOS)</t>
  </si>
  <si>
    <t xml:space="preserve">   Concepto</t>
  </si>
  <si>
    <t>20XN</t>
  </si>
  <si>
    <t>31 de 
diciembre de 
20XN-1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</si>
  <si>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</si>
  <si>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</si>
  <si>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</si>
  <si>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</si>
  <si>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</si>
  <si>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</si>
  <si>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</si>
  <si>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</si>
  <si>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</si>
  <si>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</si>
  <si>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</si>
  <si>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</si>
  <si>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</si>
  <si>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</si>
  <si>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</si>
  <si>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</si>
  <si>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</si>
  <si>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</si>
  <si>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</si>
  <si>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</si>
  <si>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</si>
  <si>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</si>
  <si>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</si>
  <si>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</si>
  <si>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</si>
  <si>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</si>
  <si>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</si>
  <si>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</si>
  <si>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</si>
  <si>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</si>
  <si>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</si>
  <si>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</si>
  <si>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</si>
  <si>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</si>
  <si>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</si>
  <si>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</si>
  <si>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</si>
  <si>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</si>
  <si>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</si>
  <si>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</si>
  <si>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</si>
  <si>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</si>
  <si>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</si>
  <si>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</si>
  <si>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</si>
  <si>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</si>
  <si>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</si>
  <si>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</si>
  <si>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</si>
  <si>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</si>
  <si>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</si>
  <si>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</si>
  <si>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</si>
  <si>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</si>
  <si>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</si>
  <si>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</si>
  <si>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</si>
  <si>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</si>
  <si>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</si>
  <si>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</si>
  <si>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</si>
  <si>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</si>
  <si>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</si>
  <si>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</si>
  <si>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</si>
  <si>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</si>
  <si>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</si>
  <si>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</si>
  <si>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</si>
  <si>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</si>
  <si>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</si>
  <si>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</si>
  <si>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</si>
  <si>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</si>
  <si>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</si>
  <si>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</si>
  <si>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</si>
  <si>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</si>
  <si>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</si>
  <si>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</si>
  <si>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</si>
  <si>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</si>
  <si>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</si>
  <si>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</si>
  <si>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</si>
  <si>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</si>
  <si>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</si>
  <si>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</si>
  <si>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</si>
  <si>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</si>
  <si>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</si>
  <si>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</si>
  <si>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</si>
  <si>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</si>
  <si>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</si>
  <si>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</si>
  <si>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</si>
  <si>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</si>
  <si>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</si>
  <si>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</si>
  <si>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</si>
  <si>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</si>
  <si>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</si>
  <si>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</si>
  <si>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</si>
  <si>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</si>
  <si>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</si>
  <si>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</si>
  <si>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</si>
  <si>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</si>
  <si>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</si>
  <si>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</si>
  <si>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</si>
  <si>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</si>
  <si>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</si>
  <si>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</si>
  <si>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</si>
  <si>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</si>
  <si>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</si>
  <si>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</si>
  <si>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</si>
  <si>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</si>
  <si>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</si>
  <si>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</si>
  <si>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</si>
  <si>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</si>
  <si>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</si>
  <si>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</si>
  <si>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</si>
  <si>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</si>
  <si>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</si>
  <si>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</si>
  <si>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</si>
  <si>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</si>
  <si>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</si>
  <si>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</si>
  <si>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</si>
  <si>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</si>
  <si>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</si>
  <si>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</si>
  <si>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</si>
  <si>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</si>
  <si>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</si>
  <si>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</si>
  <si>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</si>
  <si>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</si>
  <si>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</si>
  <si>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</si>
  <si>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</si>
  <si>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</si>
  <si>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</si>
  <si>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</si>
  <si>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</si>
  <si>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</si>
  <si>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</si>
  <si>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</si>
  <si>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</si>
  <si>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</si>
  <si>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</si>
  <si>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</si>
  <si>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</si>
  <si>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</si>
  <si>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</si>
  <si>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</si>
  <si>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</si>
  <si>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</si>
  <si>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</si>
  <si>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</si>
  <si>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</si>
  <si>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</si>
  <si>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</si>
  <si>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</si>
  <si>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</si>
  <si>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</si>
  <si>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</si>
  <si>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</si>
  <si>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</si>
  <si>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</si>
  <si>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</si>
  <si>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</si>
  <si>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</si>
  <si>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</si>
  <si>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</si>
  <si>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</si>
  <si>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</si>
  <si>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</si>
  <si>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</si>
  <si>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</si>
  <si>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</si>
  <si>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</si>
  <si>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</si>
  <si>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</si>
  <si>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</si>
  <si>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</si>
  <si>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</si>
  <si>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</si>
  <si>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</si>
  <si>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</si>
  <si>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</si>
  <si>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</si>
  <si>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</si>
  <si>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</si>
  <si>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</si>
  <si>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</si>
  <si>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</si>
  <si>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</si>
  <si>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</si>
  <si>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</si>
  <si>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</si>
  <si>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</si>
  <si>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</si>
  <si>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</si>
  <si>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</si>
  <si>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</si>
  <si>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</si>
  <si>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</si>
  <si>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</si>
  <si>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</si>
  <si>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</si>
  <si>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</si>
  <si>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</si>
  <si>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</si>
  <si>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</si>
  <si>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</si>
  <si>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</si>
  <si>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</si>
  <si>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</si>
  <si>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</si>
  <si>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</si>
  <si>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</si>
  <si>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</si>
  <si>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</si>
  <si>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</si>
  <si>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</si>
  <si>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</si>
  <si>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</si>
  <si>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</si>
  <si>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</si>
  <si>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</si>
  <si>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</si>
  <si>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</si>
  <si>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</si>
  <si>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</si>
  <si>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</si>
  <si>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</si>
  <si>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</si>
  <si>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</si>
  <si>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</si>
  <si>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</si>
  <si>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</si>
  <si>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</si>
  <si>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</si>
  <si>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</si>
  <si>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</si>
  <si>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</si>
  <si>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</si>
  <si>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</si>
  <si>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</si>
  <si>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</si>
  <si>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</si>
  <si>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</si>
  <si>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</si>
  <si>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</si>
  <si>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</si>
  <si>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</si>
  <si>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</si>
  <si>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</si>
  <si>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</si>
  <si>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</si>
  <si>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</si>
  <si>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</si>
  <si>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</si>
  <si>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</si>
  <si>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</si>
  <si>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</si>
  <si>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</si>
  <si>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</si>
  <si>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</si>
  <si>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</si>
  <si>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</si>
  <si>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</si>
  <si>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</si>
  <si>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</si>
  <si>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</si>
  <si>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</si>
  <si>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</si>
  <si>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</si>
  <si>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</si>
  <si>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</si>
  <si>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</si>
  <si>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</si>
  <si>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</si>
  <si>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</si>
  <si>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</si>
  <si>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</si>
  <si>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</si>
  <si>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</si>
  <si>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</si>
  <si>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</si>
  <si>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</si>
  <si>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</si>
  <si>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</si>
  <si>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</si>
  <si>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</si>
  <si>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</si>
  <si>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</si>
  <si>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</si>
  <si>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</si>
  <si>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</si>
  <si>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</si>
  <si>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</si>
  <si>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</si>
  <si>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</si>
  <si>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</si>
  <si>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</si>
  <si>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</si>
  <si>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</si>
  <si>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</si>
  <si>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</si>
  <si>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</si>
  <si>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</si>
  <si>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</si>
  <si>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</si>
  <si>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</si>
  <si>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</si>
  <si>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</si>
  <si>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</si>
  <si>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</si>
  <si>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</si>
  <si>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</si>
  <si>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</si>
  <si>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</si>
  <si>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</si>
  <si>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</si>
  <si>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</si>
  <si>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</si>
  <si>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</si>
  <si>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</si>
  <si>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</si>
  <si>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</si>
  <si>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</si>
  <si>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</si>
  <si>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</si>
  <si>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</si>
  <si>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</si>
  <si>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</si>
  <si>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</si>
  <si>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</si>
  <si>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</si>
  <si>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</si>
  <si>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</si>
  <si>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</si>
  <si>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</si>
  <si>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</si>
  <si>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</si>
  <si>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</si>
  <si>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</si>
  <si>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</si>
  <si>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</si>
  <si>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</si>
  <si>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</si>
  <si>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</si>
  <si>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</si>
  <si>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</si>
  <si>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</si>
  <si>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</si>
  <si>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</si>
  <si>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</si>
  <si>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</si>
  <si>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</si>
  <si>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</si>
  <si>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</si>
  <si>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</si>
  <si>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</si>
  <si>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</si>
  <si>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</si>
  <si>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</si>
  <si>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</si>
  <si>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</si>
  <si>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</si>
  <si>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</si>
  <si>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</si>
  <si>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</si>
  <si>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</si>
  <si>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</si>
  <si>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</si>
  <si>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</si>
  <si>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</si>
  <si>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</si>
  <si>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</si>
  <si>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</si>
  <si>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</si>
  <si>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</si>
  <si>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</si>
  <si>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</si>
  <si>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</si>
  <si>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</si>
  <si>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</si>
  <si>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</si>
  <si>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</si>
  <si>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</si>
  <si>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</si>
  <si>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</si>
  <si>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</si>
  <si>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</si>
  <si>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</si>
  <si>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</si>
  <si>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</si>
  <si>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</si>
  <si>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</si>
  <si>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</si>
  <si>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</si>
  <si>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</si>
  <si>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</si>
  <si>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</si>
  <si>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</si>
  <si>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</si>
  <si>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</si>
  <si>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</si>
  <si>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</si>
  <si>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</si>
  <si>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</si>
  <si>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</si>
  <si>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</si>
  <si>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</si>
  <si>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</si>
  <si>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</si>
  <si>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</si>
  <si>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</si>
  <si>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</si>
  <si>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</si>
  <si>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</si>
  <si>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</si>
  <si>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</si>
  <si>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</si>
  <si>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</si>
  <si>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</si>
  <si>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</si>
  <si>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</si>
  <si>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</si>
  <si>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</si>
  <si>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</si>
  <si>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</si>
  <si>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</si>
  <si>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</si>
  <si>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</si>
  <si>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</si>
  <si>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</si>
  <si>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</si>
  <si>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</si>
  <si>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</si>
  <si>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</si>
  <si>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</si>
  <si>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</si>
  <si>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</si>
  <si>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</si>
  <si>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</si>
  <si>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</si>
  <si>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</si>
  <si>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</si>
  <si>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</si>
  <si>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</si>
  <si>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</si>
  <si>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</si>
  <si>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</si>
  <si>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</si>
  <si>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</si>
  <si>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</si>
  <si>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</si>
  <si>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</si>
  <si>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</si>
  <si>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</si>
  <si>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</si>
  <si>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</si>
  <si>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</si>
  <si>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</si>
  <si>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</si>
  <si>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</si>
  <si>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</si>
  <si>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</si>
  <si>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</si>
  <si>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</si>
  <si>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</si>
  <si>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</si>
  <si>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</si>
  <si>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</si>
  <si>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</si>
  <si>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</si>
  <si>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</si>
  <si>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</si>
  <si>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</si>
  <si>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</si>
  <si>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</si>
  <si>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</si>
  <si>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</si>
  <si>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</si>
  <si>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</si>
  <si>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</si>
  <si>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</si>
  <si>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</si>
  <si>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</si>
  <si>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</si>
  <si>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</si>
  <si>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</si>
  <si>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</si>
  <si>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</si>
  <si>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</si>
  <si>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</si>
  <si>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</si>
  <si>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</si>
  <si>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</si>
  <si>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</si>
  <si>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</si>
  <si>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</si>
  <si>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</si>
  <si>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</si>
  <si>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</si>
  <si>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</si>
  <si>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</si>
  <si>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</si>
  <si>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</si>
  <si>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</si>
  <si>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</si>
  <si>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</si>
  <si>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</si>
  <si>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</si>
  <si>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</si>
  <si>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</si>
  <si>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</si>
  <si>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</si>
  <si>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</si>
  <si>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</si>
  <si>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</si>
  <si>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</si>
  <si>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</si>
  <si>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</si>
  <si>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</si>
  <si>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</si>
  <si>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</si>
  <si>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</si>
  <si>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</si>
  <si>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</si>
  <si>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</si>
  <si>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</si>
  <si>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</si>
  <si>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</si>
  <si>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</si>
  <si>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</si>
  <si>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</si>
  <si>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</si>
  <si>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</si>
  <si>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</si>
  <si>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</si>
  <si>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</si>
  <si>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</si>
  <si>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</si>
  <si>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</si>
  <si>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</si>
  <si>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</si>
  <si>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</si>
  <si>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</si>
  <si>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</si>
  <si>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</si>
  <si>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</si>
  <si>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</si>
  <si>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</si>
  <si>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</si>
  <si>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</si>
  <si>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</si>
  <si>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</si>
  <si>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</si>
  <si>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</si>
  <si>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</si>
  <si>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</si>
  <si>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</si>
  <si>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</si>
  <si>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</si>
  <si>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</si>
  <si>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</si>
  <si>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</si>
  <si>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</si>
  <si>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</si>
  <si>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</si>
  <si>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</si>
  <si>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</si>
  <si>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</si>
  <si>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del Municipio de Valle de Santiago, Gto.       
</t>
  </si>
  <si>
    <t>al 31 de Diciembre de 2024 y al 30 de Septiembre de 2025</t>
  </si>
  <si>
    <t>Del 01 de Enero al 30 de Septiembre de 2025</t>
  </si>
  <si>
    <t>31120M42C010000 DIRECCION</t>
  </si>
  <si>
    <t>31120M42C020000 AREA CONTABLE</t>
  </si>
  <si>
    <t>31120M42C030000 COORDINACION DE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</si>
</sst>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9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0" borderId="0"/>
    <xf numFmtId="0" fontId="23" fillId="0" borderId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0" borderId="14" xfId="6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" applyNumberFormat="1" applyFont="1" applyFill="1" applyBorder="1" applyAlignment="1" applyProtection="1">
      <alignment vertical="center"/>
      <protection locked="0"/>
    </xf>
    <xf numFmtId="165" fontId="0" fillId="0" borderId="8" xfId="6" applyNumberFormat="1" applyFont="1" applyFill="1" applyBorder="1" applyAlignment="1" applyProtection="1">
      <alignment vertical="center"/>
      <protection locked="0"/>
    </xf>
    <xf numFmtId="165" fontId="1" fillId="0" borderId="8" xfId="6" applyNumberFormat="1" applyFont="1" applyFill="1" applyBorder="1" applyAlignment="1" applyProtection="1">
      <alignment vertical="center"/>
      <protection locked="0"/>
    </xf>
    <xf numFmtId="165" fontId="0" fillId="0" borderId="8" xfId="6" applyNumberFormat="1" applyFont="1" applyFill="1" applyBorder="1" applyAlignment="1" applyProtection="1">
      <alignment horizontal="right" vertical="center"/>
      <protection locked="0"/>
    </xf>
    <xf numFmtId="165" fontId="1" fillId="0" borderId="8" xfId="6" applyNumberFormat="1" applyFont="1" applyFill="1" applyBorder="1" applyAlignment="1" applyProtection="1">
      <alignment horizontal="right" vertical="center"/>
      <protection locked="0"/>
    </xf>
  </cellXfs>
  <cellStyles count="9">
    <cellStyle name="Millares" xfId="1" builtinId="3"/>
    <cellStyle name="Millares 2" xfId="5"/>
    <cellStyle name="Millares 3" xfId="6"/>
    <cellStyle name="Normal" xfId="0" builtinId="0"/>
    <cellStyle name="Normal 2" xfId="3"/>
    <cellStyle name="Normal 2 2" xfId="2"/>
    <cellStyle name="Normal 2 3" xfId="8"/>
    <cellStyle name="Normal 3" xfId="7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9" t="s">
        <v>0</v>
      </c>
      <c r="B1" s="170"/>
      <c r="C1" s="170"/>
      <c r="D1" s="170"/>
      <c r="E1" s="170"/>
      <c r="F1" s="171"/>
    </row>
    <row r="2" spans="1:6" ht="15" customHeight="1" x14ac:dyDescent="0.25">
      <c r="A2" s="172" t="s">
        <v>592</v>
      </c>
      <c r="B2" s="173"/>
      <c r="C2" s="173"/>
      <c r="D2" s="173"/>
      <c r="E2" s="173"/>
      <c r="F2" s="174"/>
    </row>
    <row r="3" spans="1:6" ht="15" customHeight="1" x14ac:dyDescent="0.25">
      <c r="A3" s="175" t="s">
        <v>1</v>
      </c>
      <c r="B3" s="176"/>
      <c r="C3" s="176"/>
      <c r="D3" s="176"/>
      <c r="E3" s="176"/>
      <c r="F3" s="177"/>
    </row>
    <row r="4" spans="1:6" ht="12.95" customHeight="1" x14ac:dyDescent="0.25">
      <c r="A4" s="175" t="s">
        <v>593</v>
      </c>
      <c r="B4" s="176"/>
      <c r="C4" s="176"/>
      <c r="D4" s="176"/>
      <c r="E4" s="176"/>
      <c r="F4" s="177"/>
    </row>
    <row r="5" spans="1:6" ht="12.95" customHeight="1" x14ac:dyDescent="0.25">
      <c r="A5" s="178" t="s">
        <v>2</v>
      </c>
      <c r="B5" s="179"/>
      <c r="C5" s="179"/>
      <c r="D5" s="179"/>
      <c r="E5" s="179"/>
      <c r="F5" s="180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20XN</v>
      </c>
      <c r="F6" s="1" t="str">
        <f>C6</f>
        <v>31 de 
diciembre de 
20XN-1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488535.64</v>
      </c>
      <c r="C9" s="47">
        <f>SUM(C10:C16)</f>
        <v>94830.05</v>
      </c>
      <c r="D9" s="46" t="s">
        <v>12</v>
      </c>
      <c r="E9" s="47">
        <f>SUM(E10:E18)</f>
        <v>148132.66</v>
      </c>
      <c r="F9" s="47">
        <f>SUM(F10:F18)</f>
        <v>156609.96</v>
      </c>
    </row>
    <row r="10" spans="1:6" x14ac:dyDescent="0.25">
      <c r="A10" s="48" t="s">
        <v>13</v>
      </c>
      <c r="B10" s="162">
        <v>0</v>
      </c>
      <c r="C10" s="162">
        <v>0</v>
      </c>
      <c r="D10" s="48" t="s">
        <v>14</v>
      </c>
      <c r="E10" s="162">
        <v>0</v>
      </c>
      <c r="F10" s="162">
        <v>0</v>
      </c>
    </row>
    <row r="11" spans="1:6" x14ac:dyDescent="0.25">
      <c r="A11" s="48" t="s">
        <v>15</v>
      </c>
      <c r="B11" s="162">
        <v>488535.64</v>
      </c>
      <c r="C11" s="162">
        <v>94830.05</v>
      </c>
      <c r="D11" s="48" t="s">
        <v>16</v>
      </c>
      <c r="E11" s="162">
        <v>0</v>
      </c>
      <c r="F11" s="162">
        <v>0</v>
      </c>
    </row>
    <row r="12" spans="1:6" x14ac:dyDescent="0.25">
      <c r="A12" s="48" t="s">
        <v>17</v>
      </c>
      <c r="B12" s="162">
        <v>0</v>
      </c>
      <c r="C12" s="162">
        <v>0</v>
      </c>
      <c r="D12" s="48" t="s">
        <v>18</v>
      </c>
      <c r="E12" s="162">
        <v>0</v>
      </c>
      <c r="F12" s="162">
        <v>0</v>
      </c>
    </row>
    <row r="13" spans="1:6" x14ac:dyDescent="0.25">
      <c r="A13" s="48" t="s">
        <v>19</v>
      </c>
      <c r="B13" s="162">
        <v>0</v>
      </c>
      <c r="C13" s="162">
        <v>0</v>
      </c>
      <c r="D13" s="48" t="s">
        <v>20</v>
      </c>
      <c r="E13" s="162">
        <v>0</v>
      </c>
      <c r="F13" s="162">
        <v>0</v>
      </c>
    </row>
    <row r="14" spans="1:6" x14ac:dyDescent="0.25">
      <c r="A14" s="48" t="s">
        <v>21</v>
      </c>
      <c r="B14" s="162">
        <v>0</v>
      </c>
      <c r="C14" s="162">
        <v>0</v>
      </c>
      <c r="D14" s="48" t="s">
        <v>22</v>
      </c>
      <c r="E14" s="162">
        <v>0</v>
      </c>
      <c r="F14" s="162">
        <v>0</v>
      </c>
    </row>
    <row r="15" spans="1:6" x14ac:dyDescent="0.25">
      <c r="A15" s="48" t="s">
        <v>23</v>
      </c>
      <c r="B15" s="162">
        <v>0</v>
      </c>
      <c r="C15" s="162">
        <v>0</v>
      </c>
      <c r="D15" s="48" t="s">
        <v>24</v>
      </c>
      <c r="E15" s="162">
        <v>0</v>
      </c>
      <c r="F15" s="162">
        <v>0</v>
      </c>
    </row>
    <row r="16" spans="1:6" x14ac:dyDescent="0.25">
      <c r="A16" s="48" t="s">
        <v>25</v>
      </c>
      <c r="B16" s="162">
        <v>0</v>
      </c>
      <c r="C16" s="162">
        <v>0</v>
      </c>
      <c r="D16" s="48" t="s">
        <v>26</v>
      </c>
      <c r="E16" s="162">
        <v>148132.66</v>
      </c>
      <c r="F16" s="162">
        <v>156609.96</v>
      </c>
    </row>
    <row r="17" spans="1:6" x14ac:dyDescent="0.25">
      <c r="A17" s="46" t="s">
        <v>27</v>
      </c>
      <c r="B17" s="47">
        <f>SUM(B18:B24)</f>
        <v>108363.12000000001</v>
      </c>
      <c r="C17" s="47">
        <f>SUM(C18:C24)</f>
        <v>30563.119999999999</v>
      </c>
      <c r="D17" s="48" t="s">
        <v>28</v>
      </c>
      <c r="E17" s="162">
        <v>0</v>
      </c>
      <c r="F17" s="162">
        <v>0</v>
      </c>
    </row>
    <row r="18" spans="1:6" x14ac:dyDescent="0.25">
      <c r="A18" s="48" t="s">
        <v>29</v>
      </c>
      <c r="B18" s="162">
        <v>0</v>
      </c>
      <c r="C18" s="162">
        <v>0</v>
      </c>
      <c r="D18" s="48" t="s">
        <v>30</v>
      </c>
      <c r="E18" s="162">
        <v>0</v>
      </c>
      <c r="F18" s="162">
        <v>0</v>
      </c>
    </row>
    <row r="19" spans="1:6" x14ac:dyDescent="0.25">
      <c r="A19" s="48" t="s">
        <v>31</v>
      </c>
      <c r="B19" s="162">
        <v>-0.2</v>
      </c>
      <c r="C19" s="162">
        <v>-0.2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62">
        <v>102300</v>
      </c>
      <c r="C20" s="162">
        <v>24500</v>
      </c>
      <c r="D20" s="48" t="s">
        <v>34</v>
      </c>
      <c r="E20" s="162">
        <v>0</v>
      </c>
      <c r="F20" s="162">
        <v>0</v>
      </c>
    </row>
    <row r="21" spans="1:6" x14ac:dyDescent="0.25">
      <c r="A21" s="48" t="s">
        <v>35</v>
      </c>
      <c r="B21" s="162">
        <v>3063.32</v>
      </c>
      <c r="C21" s="162">
        <v>3063.32</v>
      </c>
      <c r="D21" s="48" t="s">
        <v>36</v>
      </c>
      <c r="E21" s="162">
        <v>0</v>
      </c>
      <c r="F21" s="162">
        <v>0</v>
      </c>
    </row>
    <row r="22" spans="1:6" x14ac:dyDescent="0.25">
      <c r="A22" s="48" t="s">
        <v>37</v>
      </c>
      <c r="B22" s="162">
        <v>3000</v>
      </c>
      <c r="C22" s="162">
        <v>3000</v>
      </c>
      <c r="D22" s="48" t="s">
        <v>38</v>
      </c>
      <c r="E22" s="162">
        <v>0</v>
      </c>
      <c r="F22" s="162">
        <v>0</v>
      </c>
    </row>
    <row r="23" spans="1:6" x14ac:dyDescent="0.25">
      <c r="A23" s="48" t="s">
        <v>39</v>
      </c>
      <c r="B23" s="162">
        <v>0</v>
      </c>
      <c r="C23" s="162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162">
        <v>0</v>
      </c>
      <c r="C24" s="162">
        <v>0</v>
      </c>
      <c r="D24" s="48" t="s">
        <v>42</v>
      </c>
      <c r="E24" s="162">
        <v>0</v>
      </c>
      <c r="F24" s="162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162">
        <v>0</v>
      </c>
      <c r="F25" s="162">
        <v>0</v>
      </c>
    </row>
    <row r="26" spans="1:6" x14ac:dyDescent="0.25">
      <c r="A26" s="48" t="s">
        <v>45</v>
      </c>
      <c r="B26" s="162">
        <v>0</v>
      </c>
      <c r="C26" s="162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62">
        <v>0</v>
      </c>
      <c r="C27" s="162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62">
        <v>0</v>
      </c>
      <c r="C28" s="162">
        <v>0</v>
      </c>
      <c r="D28" s="48" t="s">
        <v>50</v>
      </c>
      <c r="E28" s="162">
        <v>0</v>
      </c>
      <c r="F28" s="162">
        <v>0</v>
      </c>
    </row>
    <row r="29" spans="1:6" x14ac:dyDescent="0.25">
      <c r="A29" s="48" t="s">
        <v>51</v>
      </c>
      <c r="B29" s="162">
        <v>0</v>
      </c>
      <c r="C29" s="162">
        <v>0</v>
      </c>
      <c r="D29" s="48" t="s">
        <v>52</v>
      </c>
      <c r="E29" s="162">
        <v>0</v>
      </c>
      <c r="F29" s="162">
        <v>0</v>
      </c>
    </row>
    <row r="30" spans="1:6" x14ac:dyDescent="0.25">
      <c r="A30" s="48" t="s">
        <v>53</v>
      </c>
      <c r="B30" s="162">
        <v>0</v>
      </c>
      <c r="C30" s="162">
        <v>0</v>
      </c>
      <c r="D30" s="48" t="s">
        <v>54</v>
      </c>
      <c r="E30" s="162">
        <v>0</v>
      </c>
      <c r="F30" s="162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162">
        <v>0</v>
      </c>
      <c r="C32" s="162">
        <v>0</v>
      </c>
      <c r="D32" s="48" t="s">
        <v>58</v>
      </c>
      <c r="E32" s="163">
        <v>0</v>
      </c>
      <c r="F32" s="163">
        <v>0</v>
      </c>
    </row>
    <row r="33" spans="1:6" ht="14.45" customHeight="1" x14ac:dyDescent="0.25">
      <c r="A33" s="48" t="s">
        <v>59</v>
      </c>
      <c r="B33" s="162">
        <v>0</v>
      </c>
      <c r="C33" s="162">
        <v>0</v>
      </c>
      <c r="D33" s="48" t="s">
        <v>60</v>
      </c>
      <c r="E33" s="162">
        <v>0</v>
      </c>
      <c r="F33" s="162">
        <v>0</v>
      </c>
    </row>
    <row r="34" spans="1:6" ht="14.45" customHeight="1" x14ac:dyDescent="0.25">
      <c r="A34" s="48" t="s">
        <v>61</v>
      </c>
      <c r="B34" s="162">
        <v>0</v>
      </c>
      <c r="C34" s="162">
        <v>0</v>
      </c>
      <c r="D34" s="48" t="s">
        <v>62</v>
      </c>
      <c r="E34" s="162">
        <v>0</v>
      </c>
      <c r="F34" s="162">
        <v>0</v>
      </c>
    </row>
    <row r="35" spans="1:6" ht="14.45" customHeight="1" x14ac:dyDescent="0.25">
      <c r="A35" s="48" t="s">
        <v>63</v>
      </c>
      <c r="B35" s="162">
        <v>0</v>
      </c>
      <c r="C35" s="162">
        <v>0</v>
      </c>
      <c r="D35" s="48" t="s">
        <v>64</v>
      </c>
      <c r="E35" s="162">
        <v>0</v>
      </c>
      <c r="F35" s="162">
        <v>0</v>
      </c>
    </row>
    <row r="36" spans="1:6" ht="14.45" customHeight="1" x14ac:dyDescent="0.25">
      <c r="A36" s="48" t="s">
        <v>65</v>
      </c>
      <c r="B36" s="162">
        <v>0</v>
      </c>
      <c r="C36" s="162">
        <v>0</v>
      </c>
      <c r="D36" s="48" t="s">
        <v>66</v>
      </c>
      <c r="E36" s="162">
        <v>0</v>
      </c>
      <c r="F36" s="162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162">
        <v>0</v>
      </c>
      <c r="F37" s="162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162">
        <v>0</v>
      </c>
      <c r="C39" s="162">
        <v>0</v>
      </c>
      <c r="D39" s="48" t="s">
        <v>72</v>
      </c>
      <c r="E39" s="162">
        <v>0</v>
      </c>
      <c r="F39" s="162">
        <v>0</v>
      </c>
    </row>
    <row r="40" spans="1:6" x14ac:dyDescent="0.25">
      <c r="A40" s="48" t="s">
        <v>73</v>
      </c>
      <c r="B40" s="162">
        <v>0</v>
      </c>
      <c r="C40" s="162">
        <v>0</v>
      </c>
      <c r="D40" s="48" t="s">
        <v>74</v>
      </c>
      <c r="E40" s="162">
        <v>0</v>
      </c>
      <c r="F40" s="162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162">
        <v>0</v>
      </c>
      <c r="F41" s="162">
        <v>0</v>
      </c>
    </row>
    <row r="42" spans="1:6" x14ac:dyDescent="0.25">
      <c r="A42" s="48" t="s">
        <v>77</v>
      </c>
      <c r="B42" s="162">
        <v>0</v>
      </c>
      <c r="C42" s="162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162">
        <v>0</v>
      </c>
      <c r="C43" s="162">
        <v>0</v>
      </c>
      <c r="D43" s="48" t="s">
        <v>80</v>
      </c>
      <c r="E43" s="162">
        <v>0</v>
      </c>
      <c r="F43" s="162">
        <v>0</v>
      </c>
    </row>
    <row r="44" spans="1:6" x14ac:dyDescent="0.25">
      <c r="A44" s="48" t="s">
        <v>81</v>
      </c>
      <c r="B44" s="162">
        <v>0</v>
      </c>
      <c r="C44" s="162">
        <v>0</v>
      </c>
      <c r="D44" s="48" t="s">
        <v>82</v>
      </c>
      <c r="E44" s="162">
        <v>0</v>
      </c>
      <c r="F44" s="162">
        <v>0</v>
      </c>
    </row>
    <row r="45" spans="1:6" x14ac:dyDescent="0.25">
      <c r="A45" s="48" t="s">
        <v>83</v>
      </c>
      <c r="B45" s="162">
        <v>0</v>
      </c>
      <c r="C45" s="162">
        <v>0</v>
      </c>
      <c r="D45" s="48" t="s">
        <v>84</v>
      </c>
      <c r="E45" s="162">
        <v>0</v>
      </c>
      <c r="F45" s="162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596898.76</v>
      </c>
      <c r="C47" s="4">
        <f>C9+C17+C25+C31+C37+C38+C41</f>
        <v>125393.17</v>
      </c>
      <c r="D47" s="2" t="s">
        <v>86</v>
      </c>
      <c r="E47" s="4">
        <f>E9+E19+E23+E26+E27+E31+E38+E42</f>
        <v>148132.66</v>
      </c>
      <c r="F47" s="4">
        <f>F9+F19+F23+F26+F27+F31+F38+F42</f>
        <v>156609.96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62">
        <v>0</v>
      </c>
      <c r="C50" s="162">
        <v>0</v>
      </c>
      <c r="D50" s="46" t="s">
        <v>90</v>
      </c>
      <c r="E50" s="162">
        <v>0</v>
      </c>
      <c r="F50" s="162">
        <v>0</v>
      </c>
    </row>
    <row r="51" spans="1:6" x14ac:dyDescent="0.25">
      <c r="A51" s="46" t="s">
        <v>91</v>
      </c>
      <c r="B51" s="162">
        <v>0</v>
      </c>
      <c r="C51" s="162">
        <v>0</v>
      </c>
      <c r="D51" s="46" t="s">
        <v>92</v>
      </c>
      <c r="E51" s="162">
        <v>0</v>
      </c>
      <c r="F51" s="162">
        <v>0</v>
      </c>
    </row>
    <row r="52" spans="1:6" x14ac:dyDescent="0.25">
      <c r="A52" s="46" t="s">
        <v>93</v>
      </c>
      <c r="B52" s="162">
        <v>0</v>
      </c>
      <c r="C52" s="162">
        <v>0</v>
      </c>
      <c r="D52" s="46" t="s">
        <v>94</v>
      </c>
      <c r="E52" s="162">
        <v>0</v>
      </c>
      <c r="F52" s="162">
        <v>0</v>
      </c>
    </row>
    <row r="53" spans="1:6" x14ac:dyDescent="0.25">
      <c r="A53" s="46" t="s">
        <v>95</v>
      </c>
      <c r="B53" s="162">
        <v>915872.06</v>
      </c>
      <c r="C53" s="162">
        <v>869324.16</v>
      </c>
      <c r="D53" s="46" t="s">
        <v>96</v>
      </c>
      <c r="E53" s="162">
        <v>0</v>
      </c>
      <c r="F53" s="162">
        <v>0</v>
      </c>
    </row>
    <row r="54" spans="1:6" x14ac:dyDescent="0.25">
      <c r="A54" s="46" t="s">
        <v>97</v>
      </c>
      <c r="B54" s="162">
        <v>0</v>
      </c>
      <c r="C54" s="162">
        <v>0</v>
      </c>
      <c r="D54" s="46" t="s">
        <v>98</v>
      </c>
      <c r="E54" s="162">
        <v>0</v>
      </c>
      <c r="F54" s="162">
        <v>0</v>
      </c>
    </row>
    <row r="55" spans="1:6" x14ac:dyDescent="0.25">
      <c r="A55" s="46" t="s">
        <v>99</v>
      </c>
      <c r="B55" s="162">
        <v>-573384.48</v>
      </c>
      <c r="C55" s="162">
        <v>-573384.48</v>
      </c>
      <c r="D55" s="50" t="s">
        <v>100</v>
      </c>
      <c r="E55" s="162">
        <v>0</v>
      </c>
      <c r="F55" s="162">
        <v>0</v>
      </c>
    </row>
    <row r="56" spans="1:6" x14ac:dyDescent="0.25">
      <c r="A56" s="46" t="s">
        <v>101</v>
      </c>
      <c r="B56" s="162">
        <v>0</v>
      </c>
      <c r="C56" s="162">
        <v>0</v>
      </c>
      <c r="D56" s="45"/>
      <c r="E56" s="49"/>
      <c r="F56" s="49"/>
    </row>
    <row r="57" spans="1:6" x14ac:dyDescent="0.25">
      <c r="A57" s="46" t="s">
        <v>102</v>
      </c>
      <c r="B57" s="162">
        <v>0</v>
      </c>
      <c r="C57" s="162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162">
        <v>0</v>
      </c>
      <c r="C58" s="162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148132.66</v>
      </c>
      <c r="F59" s="4">
        <f>F47+F57</f>
        <v>156609.96</v>
      </c>
    </row>
    <row r="60" spans="1:6" x14ac:dyDescent="0.25">
      <c r="A60" s="3" t="s">
        <v>106</v>
      </c>
      <c r="B60" s="4">
        <f>SUM(B50:B58)</f>
        <v>342487.58000000007</v>
      </c>
      <c r="C60" s="4">
        <f>SUM(C50:C58)</f>
        <v>295939.68000000005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939386.34000000008</v>
      </c>
      <c r="C62" s="4">
        <f>SUM(C47+C60)</f>
        <v>421332.85000000003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110</v>
      </c>
      <c r="E64" s="162">
        <v>0</v>
      </c>
      <c r="F64" s="162">
        <v>0</v>
      </c>
    </row>
    <row r="65" spans="1:6" x14ac:dyDescent="0.25">
      <c r="A65" s="45"/>
      <c r="B65" s="45"/>
      <c r="C65" s="45"/>
      <c r="D65" s="50" t="s">
        <v>111</v>
      </c>
      <c r="E65" s="162">
        <v>0</v>
      </c>
      <c r="F65" s="162">
        <v>0</v>
      </c>
    </row>
    <row r="66" spans="1:6" x14ac:dyDescent="0.25">
      <c r="A66" s="45"/>
      <c r="B66" s="45"/>
      <c r="C66" s="45"/>
      <c r="D66" s="46" t="s">
        <v>112</v>
      </c>
      <c r="E66" s="162">
        <v>0</v>
      </c>
      <c r="F66" s="162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791253.68</v>
      </c>
      <c r="F68" s="47">
        <f>SUM(F69:F73)</f>
        <v>264722.89</v>
      </c>
    </row>
    <row r="69" spans="1:6" x14ac:dyDescent="0.25">
      <c r="A69" s="53"/>
      <c r="B69" s="45"/>
      <c r="C69" s="45"/>
      <c r="D69" s="46" t="s">
        <v>114</v>
      </c>
      <c r="E69" s="162">
        <v>526530.79</v>
      </c>
      <c r="F69" s="162">
        <v>157282.51999999999</v>
      </c>
    </row>
    <row r="70" spans="1:6" x14ac:dyDescent="0.25">
      <c r="A70" s="53"/>
      <c r="B70" s="45"/>
      <c r="C70" s="45"/>
      <c r="D70" s="46" t="s">
        <v>115</v>
      </c>
      <c r="E70" s="162">
        <v>264722.89</v>
      </c>
      <c r="F70" s="162">
        <v>107440.37</v>
      </c>
    </row>
    <row r="71" spans="1:6" x14ac:dyDescent="0.25">
      <c r="A71" s="53"/>
      <c r="B71" s="45"/>
      <c r="C71" s="45"/>
      <c r="D71" s="46" t="s">
        <v>116</v>
      </c>
      <c r="E71" s="162">
        <v>0</v>
      </c>
      <c r="F71" s="162">
        <v>0</v>
      </c>
    </row>
    <row r="72" spans="1:6" x14ac:dyDescent="0.25">
      <c r="A72" s="53"/>
      <c r="B72" s="45"/>
      <c r="C72" s="45"/>
      <c r="D72" s="46" t="s">
        <v>117</v>
      </c>
      <c r="E72" s="162">
        <v>0</v>
      </c>
      <c r="F72" s="162">
        <v>0</v>
      </c>
    </row>
    <row r="73" spans="1:6" x14ac:dyDescent="0.25">
      <c r="A73" s="53"/>
      <c r="B73" s="45"/>
      <c r="C73" s="45"/>
      <c r="D73" s="46" t="s">
        <v>118</v>
      </c>
      <c r="E73" s="162">
        <v>0</v>
      </c>
      <c r="F73" s="162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162">
        <v>0</v>
      </c>
      <c r="F76" s="162">
        <v>0</v>
      </c>
    </row>
    <row r="77" spans="1:6" x14ac:dyDescent="0.25">
      <c r="A77" s="53"/>
      <c r="B77" s="45"/>
      <c r="C77" s="45"/>
      <c r="D77" s="46" t="s">
        <v>121</v>
      </c>
      <c r="E77" s="162">
        <v>0</v>
      </c>
      <c r="F77" s="162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791253.68</v>
      </c>
      <c r="F79" s="4">
        <f>F63+F68+F75</f>
        <v>264722.89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939386.34000000008</v>
      </c>
      <c r="F81" s="4">
        <f>F59+F79</f>
        <v>421332.85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5:F5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42:F42 B59:C62 B9:C9 B17:C17 B25:C25 B31:C31 B37:C38 B41:C41 B46:C49 E9:F9 E19:F19 E23:F23 E26:F27 E31:F31 E38:F38 E56:F63 E67:F68 E74:F75 E78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7:C38 B47 B17:C17 B25:C25 B41:C41 B46:C46 B59:C62 E19:F19 E23:F23 E26:F27 E31:F31 E38:F38 E42:F42 E46:F49 E56:F63 E67:F68 E74:F75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446</v>
      </c>
      <c r="B1" s="170"/>
      <c r="C1" s="170"/>
      <c r="D1" s="170"/>
      <c r="E1" s="170"/>
      <c r="F1" s="170"/>
      <c r="G1" s="171"/>
    </row>
    <row r="2" spans="1:7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3"/>
      <c r="G2" s="174"/>
    </row>
    <row r="3" spans="1:7" x14ac:dyDescent="0.25">
      <c r="A3" s="175" t="s">
        <v>447</v>
      </c>
      <c r="B3" s="176"/>
      <c r="C3" s="176"/>
      <c r="D3" s="176"/>
      <c r="E3" s="176"/>
      <c r="F3" s="176"/>
      <c r="G3" s="177"/>
    </row>
    <row r="4" spans="1:7" x14ac:dyDescent="0.25">
      <c r="A4" s="175" t="s">
        <v>2</v>
      </c>
      <c r="B4" s="176"/>
      <c r="C4" s="176"/>
      <c r="D4" s="176"/>
      <c r="E4" s="176"/>
      <c r="F4" s="176"/>
      <c r="G4" s="177"/>
    </row>
    <row r="5" spans="1:7" x14ac:dyDescent="0.25">
      <c r="A5" s="178" t="s">
        <v>448</v>
      </c>
      <c r="B5" s="179"/>
      <c r="C5" s="179"/>
      <c r="D5" s="179"/>
      <c r="E5" s="179"/>
      <c r="F5" s="179"/>
      <c r="G5" s="180"/>
    </row>
    <row r="6" spans="1:7" ht="30" x14ac:dyDescent="0.25">
      <c r="A6" s="139" t="s">
        <v>6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468</v>
      </c>
      <c r="B20" s="75"/>
      <c r="C20" s="75"/>
      <c r="D20" s="75"/>
      <c r="E20" s="75"/>
      <c r="F20" s="75"/>
      <c r="G20" s="75"/>
    </row>
    <row r="21" spans="1:7" x14ac:dyDescent="0.25">
      <c r="A21" s="3" t="s">
        <v>469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468</v>
      </c>
      <c r="B27" s="76"/>
      <c r="C27" s="76"/>
      <c r="D27" s="76"/>
      <c r="E27" s="76"/>
      <c r="F27" s="76"/>
      <c r="G27" s="76"/>
    </row>
    <row r="28" spans="1:7" x14ac:dyDescent="0.25">
      <c r="A28" s="3" t="s">
        <v>475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293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295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480</v>
      </c>
      <c r="B1" s="170"/>
      <c r="C1" s="170"/>
      <c r="D1" s="170"/>
      <c r="E1" s="170"/>
      <c r="F1" s="170"/>
      <c r="G1" s="171"/>
    </row>
    <row r="2" spans="1:7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3"/>
      <c r="G2" s="174"/>
    </row>
    <row r="3" spans="1:7" x14ac:dyDescent="0.25">
      <c r="A3" s="175" t="s">
        <v>481</v>
      </c>
      <c r="B3" s="176"/>
      <c r="C3" s="176"/>
      <c r="D3" s="176"/>
      <c r="E3" s="176"/>
      <c r="F3" s="176"/>
      <c r="G3" s="177"/>
    </row>
    <row r="4" spans="1:7" x14ac:dyDescent="0.25">
      <c r="A4" s="175" t="s">
        <v>2</v>
      </c>
      <c r="B4" s="176"/>
      <c r="C4" s="176"/>
      <c r="D4" s="176"/>
      <c r="E4" s="176"/>
      <c r="F4" s="176"/>
      <c r="G4" s="177"/>
    </row>
    <row r="5" spans="1:7" x14ac:dyDescent="0.25">
      <c r="A5" s="178" t="s">
        <v>448</v>
      </c>
      <c r="B5" s="179"/>
      <c r="C5" s="179"/>
      <c r="D5" s="179"/>
      <c r="E5" s="179"/>
      <c r="F5" s="179"/>
      <c r="G5" s="180"/>
    </row>
    <row r="6" spans="1:7" ht="30" x14ac:dyDescent="0.25">
      <c r="A6" s="139" t="s">
        <v>6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482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483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484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494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495</v>
      </c>
      <c r="B1" s="170"/>
      <c r="C1" s="170"/>
      <c r="D1" s="170"/>
      <c r="E1" s="170"/>
      <c r="F1" s="170"/>
      <c r="G1" s="171"/>
    </row>
    <row r="2" spans="1:7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3"/>
      <c r="G2" s="174"/>
    </row>
    <row r="3" spans="1:7" x14ac:dyDescent="0.25">
      <c r="A3" s="175" t="s">
        <v>496</v>
      </c>
      <c r="B3" s="176"/>
      <c r="C3" s="176"/>
      <c r="D3" s="176"/>
      <c r="E3" s="176"/>
      <c r="F3" s="176"/>
      <c r="G3" s="177"/>
    </row>
    <row r="4" spans="1:7" x14ac:dyDescent="0.25">
      <c r="A4" s="175" t="s">
        <v>2</v>
      </c>
      <c r="B4" s="176"/>
      <c r="C4" s="176"/>
      <c r="D4" s="176"/>
      <c r="E4" s="176"/>
      <c r="F4" s="176"/>
      <c r="G4" s="177"/>
    </row>
    <row r="5" spans="1:7" ht="30" x14ac:dyDescent="0.25">
      <c r="A5" s="139" t="s">
        <v>6</v>
      </c>
      <c r="B5" s="160" t="s">
        <v>497</v>
      </c>
      <c r="C5" s="161" t="s">
        <v>498</v>
      </c>
      <c r="D5" s="161" t="s">
        <v>499</v>
      </c>
      <c r="E5" s="161" t="s">
        <v>500</v>
      </c>
      <c r="F5" s="161" t="s">
        <v>501</v>
      </c>
      <c r="G5" s="161" t="s">
        <v>502</v>
      </c>
    </row>
    <row r="6" spans="1:7" ht="15.75" customHeight="1" x14ac:dyDescent="0.25">
      <c r="A6" s="26" t="s">
        <v>503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293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507</v>
      </c>
    </row>
    <row r="39" spans="1:7" x14ac:dyDescent="0.25">
      <c r="A39" t="s">
        <v>508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509</v>
      </c>
      <c r="B1" s="170"/>
      <c r="C1" s="170"/>
      <c r="D1" s="170"/>
      <c r="E1" s="170"/>
      <c r="F1" s="170"/>
      <c r="G1" s="171"/>
    </row>
    <row r="2" spans="1:7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3"/>
      <c r="G2" s="174"/>
    </row>
    <row r="3" spans="1:7" x14ac:dyDescent="0.25">
      <c r="A3" s="175" t="s">
        <v>510</v>
      </c>
      <c r="B3" s="176"/>
      <c r="C3" s="176"/>
      <c r="D3" s="176"/>
      <c r="E3" s="176"/>
      <c r="F3" s="176"/>
      <c r="G3" s="177"/>
    </row>
    <row r="4" spans="1:7" x14ac:dyDescent="0.25">
      <c r="A4" s="175" t="s">
        <v>2</v>
      </c>
      <c r="B4" s="176"/>
      <c r="C4" s="176"/>
      <c r="D4" s="176"/>
      <c r="E4" s="176"/>
      <c r="F4" s="176"/>
      <c r="G4" s="177"/>
    </row>
    <row r="5" spans="1:7" ht="30" x14ac:dyDescent="0.25">
      <c r="A5" s="139" t="s">
        <v>6</v>
      </c>
      <c r="B5" s="160" t="s">
        <v>497</v>
      </c>
      <c r="C5" s="161" t="s">
        <v>498</v>
      </c>
      <c r="D5" s="161" t="s">
        <v>499</v>
      </c>
      <c r="E5" s="161" t="s">
        <v>500</v>
      </c>
      <c r="F5" s="161" t="s">
        <v>501</v>
      </c>
      <c r="G5" s="161" t="s">
        <v>502</v>
      </c>
    </row>
    <row r="6" spans="1:7" ht="15.75" customHeight="1" x14ac:dyDescent="0.25">
      <c r="A6" s="26" t="s">
        <v>482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483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484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511</v>
      </c>
    </row>
    <row r="32" spans="1:7" x14ac:dyDescent="0.25">
      <c r="A32" t="s">
        <v>512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8" t="s">
        <v>513</v>
      </c>
      <c r="B1" s="170"/>
      <c r="C1" s="170"/>
      <c r="D1" s="170"/>
      <c r="E1" s="170"/>
      <c r="F1" s="170"/>
    </row>
    <row r="2" spans="1:6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4"/>
    </row>
    <row r="3" spans="1:6" x14ac:dyDescent="0.25">
      <c r="A3" s="175" t="s">
        <v>514</v>
      </c>
      <c r="B3" s="176"/>
      <c r="C3" s="176"/>
      <c r="D3" s="176"/>
      <c r="E3" s="176"/>
      <c r="F3" s="177"/>
    </row>
    <row r="4" spans="1:6" ht="30" x14ac:dyDescent="0.25">
      <c r="A4" s="139" t="s">
        <v>6</v>
      </c>
      <c r="B4" s="7" t="s">
        <v>515</v>
      </c>
      <c r="C4" s="33" t="s">
        <v>516</v>
      </c>
      <c r="D4" s="33" t="s">
        <v>517</v>
      </c>
      <c r="E4" s="33" t="s">
        <v>518</v>
      </c>
      <c r="F4" s="33" t="s">
        <v>519</v>
      </c>
    </row>
    <row r="5" spans="1:6" ht="15.75" customHeight="1" x14ac:dyDescent="0.25">
      <c r="A5" s="143" t="s">
        <v>520</v>
      </c>
      <c r="B5" s="148"/>
      <c r="C5" s="148"/>
      <c r="D5" s="148"/>
      <c r="E5" s="148"/>
      <c r="F5" s="148"/>
    </row>
    <row r="6" spans="1:6" ht="30" x14ac:dyDescent="0.25">
      <c r="A6" s="146" t="s">
        <v>521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523</v>
      </c>
      <c r="B9" s="145"/>
      <c r="C9" s="145"/>
      <c r="D9" s="145"/>
      <c r="E9" s="145"/>
      <c r="F9" s="145"/>
    </row>
    <row r="10" spans="1:6" x14ac:dyDescent="0.25">
      <c r="A10" s="146" t="s">
        <v>524</v>
      </c>
      <c r="B10" s="155"/>
      <c r="C10" s="155"/>
      <c r="D10" s="155"/>
      <c r="E10" s="155"/>
      <c r="F10" s="155"/>
    </row>
    <row r="11" spans="1:6" x14ac:dyDescent="0.25">
      <c r="A11" s="67" t="s">
        <v>525</v>
      </c>
      <c r="B11" s="155"/>
      <c r="C11" s="155"/>
      <c r="D11" s="155"/>
      <c r="E11" s="155"/>
      <c r="F11" s="155"/>
    </row>
    <row r="12" spans="1:6" x14ac:dyDescent="0.25">
      <c r="A12" s="67" t="s">
        <v>526</v>
      </c>
      <c r="B12" s="155"/>
      <c r="C12" s="155"/>
      <c r="D12" s="155"/>
      <c r="E12" s="155"/>
      <c r="F12" s="155"/>
    </row>
    <row r="13" spans="1:6" x14ac:dyDescent="0.25">
      <c r="A13" s="67" t="s">
        <v>527</v>
      </c>
      <c r="B13" s="155"/>
      <c r="C13" s="155"/>
      <c r="D13" s="155"/>
      <c r="E13" s="155"/>
      <c r="F13" s="155"/>
    </row>
    <row r="14" spans="1:6" x14ac:dyDescent="0.25">
      <c r="A14" s="146" t="s">
        <v>528</v>
      </c>
      <c r="B14" s="155"/>
      <c r="C14" s="155"/>
      <c r="D14" s="155"/>
      <c r="E14" s="155"/>
      <c r="F14" s="155"/>
    </row>
    <row r="15" spans="1:6" x14ac:dyDescent="0.25">
      <c r="A15" s="67" t="s">
        <v>525</v>
      </c>
      <c r="B15" s="155"/>
      <c r="C15" s="155"/>
      <c r="D15" s="155"/>
      <c r="E15" s="155"/>
      <c r="F15" s="155"/>
    </row>
    <row r="16" spans="1:6" x14ac:dyDescent="0.25">
      <c r="A16" s="67" t="s">
        <v>526</v>
      </c>
      <c r="B16" s="156"/>
      <c r="C16" s="156"/>
      <c r="D16" s="156"/>
      <c r="E16" s="156"/>
      <c r="F16" s="156"/>
    </row>
    <row r="17" spans="1:6" x14ac:dyDescent="0.25">
      <c r="A17" s="67" t="s">
        <v>527</v>
      </c>
      <c r="B17" s="157"/>
      <c r="C17" s="157"/>
      <c r="D17" s="157"/>
      <c r="E17" s="157"/>
      <c r="F17" s="157"/>
    </row>
    <row r="18" spans="1:6" x14ac:dyDescent="0.25">
      <c r="A18" s="146" t="s">
        <v>529</v>
      </c>
      <c r="B18" s="157"/>
      <c r="C18" s="157"/>
      <c r="D18" s="157"/>
      <c r="E18" s="157"/>
      <c r="F18" s="157"/>
    </row>
    <row r="19" spans="1:6" x14ac:dyDescent="0.25">
      <c r="A19" s="146" t="s">
        <v>530</v>
      </c>
      <c r="B19" s="157"/>
      <c r="C19" s="157"/>
      <c r="D19" s="157"/>
      <c r="E19" s="157"/>
      <c r="F19" s="157"/>
    </row>
    <row r="20" spans="1:6" x14ac:dyDescent="0.25">
      <c r="A20" s="146" t="s">
        <v>531</v>
      </c>
      <c r="B20" s="158"/>
      <c r="C20" s="158"/>
      <c r="D20" s="158"/>
      <c r="E20" s="158"/>
      <c r="F20" s="158"/>
    </row>
    <row r="21" spans="1:6" x14ac:dyDescent="0.25">
      <c r="A21" s="146" t="s">
        <v>532</v>
      </c>
      <c r="B21" s="158"/>
      <c r="C21" s="158"/>
      <c r="D21" s="158"/>
      <c r="E21" s="158"/>
      <c r="F21" s="158"/>
    </row>
    <row r="22" spans="1:6" x14ac:dyDescent="0.25">
      <c r="A22" s="146" t="s">
        <v>533</v>
      </c>
      <c r="B22" s="158"/>
      <c r="C22" s="158"/>
      <c r="D22" s="158"/>
      <c r="E22" s="158"/>
      <c r="F22" s="158"/>
    </row>
    <row r="23" spans="1:6" x14ac:dyDescent="0.25">
      <c r="A23" s="146" t="s">
        <v>534</v>
      </c>
      <c r="B23" s="158"/>
      <c r="C23" s="158"/>
      <c r="D23" s="158"/>
      <c r="E23" s="158"/>
      <c r="F23" s="158"/>
    </row>
    <row r="24" spans="1:6" x14ac:dyDescent="0.25">
      <c r="A24" s="146" t="s">
        <v>535</v>
      </c>
      <c r="B24" s="150"/>
      <c r="C24" s="150"/>
      <c r="D24" s="150"/>
      <c r="E24" s="150"/>
      <c r="F24" s="150"/>
    </row>
    <row r="25" spans="1:6" x14ac:dyDescent="0.25">
      <c r="A25" s="146" t="s">
        <v>536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537</v>
      </c>
      <c r="B27" s="149"/>
      <c r="C27" s="149"/>
      <c r="D27" s="149"/>
      <c r="E27" s="149"/>
      <c r="F27" s="149"/>
    </row>
    <row r="28" spans="1:6" x14ac:dyDescent="0.25">
      <c r="A28" s="146" t="s">
        <v>538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539</v>
      </c>
      <c r="B30" s="53"/>
      <c r="C30" s="53"/>
      <c r="D30" s="53"/>
      <c r="E30" s="53"/>
      <c r="F30" s="53"/>
    </row>
    <row r="31" spans="1:6" x14ac:dyDescent="0.25">
      <c r="A31" s="154" t="s">
        <v>524</v>
      </c>
      <c r="B31" s="91"/>
      <c r="C31" s="91"/>
      <c r="D31" s="91"/>
      <c r="E31" s="91"/>
      <c r="F31" s="91"/>
    </row>
    <row r="32" spans="1:6" x14ac:dyDescent="0.25">
      <c r="A32" s="154" t="s">
        <v>528</v>
      </c>
      <c r="B32" s="91"/>
      <c r="C32" s="91"/>
      <c r="D32" s="91"/>
      <c r="E32" s="91"/>
      <c r="F32" s="91"/>
    </row>
    <row r="33" spans="1:6" x14ac:dyDescent="0.25">
      <c r="A33" s="154" t="s">
        <v>540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541</v>
      </c>
      <c r="B35" s="53"/>
      <c r="C35" s="53"/>
      <c r="D35" s="53"/>
      <c r="E35" s="53"/>
      <c r="F35" s="53"/>
    </row>
    <row r="36" spans="1:6" x14ac:dyDescent="0.25">
      <c r="A36" s="154" t="s">
        <v>542</v>
      </c>
      <c r="B36" s="53"/>
      <c r="C36" s="53"/>
      <c r="D36" s="53"/>
      <c r="E36" s="53"/>
      <c r="F36" s="53"/>
    </row>
    <row r="37" spans="1:6" x14ac:dyDescent="0.25">
      <c r="A37" s="154" t="s">
        <v>543</v>
      </c>
      <c r="B37" s="53"/>
      <c r="C37" s="53"/>
      <c r="D37" s="53"/>
      <c r="E37" s="53"/>
      <c r="F37" s="53"/>
    </row>
    <row r="38" spans="1:6" x14ac:dyDescent="0.25">
      <c r="A38" s="154" t="s">
        <v>544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546</v>
      </c>
      <c r="B42" s="53"/>
      <c r="C42" s="53"/>
      <c r="D42" s="53"/>
      <c r="E42" s="53"/>
      <c r="F42" s="53"/>
    </row>
    <row r="43" spans="1:6" x14ac:dyDescent="0.25">
      <c r="A43" s="154" t="s">
        <v>547</v>
      </c>
      <c r="B43" s="91"/>
      <c r="C43" s="91"/>
      <c r="D43" s="91"/>
      <c r="E43" s="91"/>
      <c r="F43" s="91"/>
    </row>
    <row r="44" spans="1:6" x14ac:dyDescent="0.25">
      <c r="A44" s="154" t="s">
        <v>548</v>
      </c>
      <c r="B44" s="91"/>
      <c r="C44" s="91"/>
      <c r="D44" s="91"/>
      <c r="E44" s="91"/>
      <c r="F44" s="91"/>
    </row>
    <row r="45" spans="1:6" x14ac:dyDescent="0.25">
      <c r="A45" s="154" t="s">
        <v>549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550</v>
      </c>
      <c r="B47" s="53"/>
      <c r="C47" s="53"/>
      <c r="D47" s="53"/>
      <c r="E47" s="53"/>
      <c r="F47" s="53"/>
    </row>
    <row r="48" spans="1:6" x14ac:dyDescent="0.25">
      <c r="A48" s="154" t="s">
        <v>548</v>
      </c>
      <c r="B48" s="91"/>
      <c r="C48" s="91"/>
      <c r="D48" s="91"/>
      <c r="E48" s="91"/>
      <c r="F48" s="91"/>
    </row>
    <row r="49" spans="1:6" x14ac:dyDescent="0.25">
      <c r="A49" s="154" t="s">
        <v>549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551</v>
      </c>
      <c r="B51" s="53"/>
      <c r="C51" s="53"/>
      <c r="D51" s="53"/>
      <c r="E51" s="53"/>
      <c r="F51" s="53"/>
    </row>
    <row r="52" spans="1:6" x14ac:dyDescent="0.25">
      <c r="A52" s="154" t="s">
        <v>548</v>
      </c>
      <c r="B52" s="91"/>
      <c r="C52" s="91"/>
      <c r="D52" s="91"/>
      <c r="E52" s="91"/>
      <c r="F52" s="91"/>
    </row>
    <row r="53" spans="1:6" x14ac:dyDescent="0.25">
      <c r="A53" s="154" t="s">
        <v>549</v>
      </c>
      <c r="B53" s="91"/>
      <c r="C53" s="91"/>
      <c r="D53" s="91"/>
      <c r="E53" s="91"/>
      <c r="F53" s="91"/>
    </row>
    <row r="54" spans="1:6" x14ac:dyDescent="0.25">
      <c r="A54" s="154" t="s">
        <v>552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553</v>
      </c>
      <c r="B56" s="53"/>
      <c r="C56" s="53"/>
      <c r="D56" s="53"/>
      <c r="E56" s="53"/>
      <c r="F56" s="53"/>
    </row>
    <row r="57" spans="1:6" x14ac:dyDescent="0.25">
      <c r="A57" s="154" t="s">
        <v>548</v>
      </c>
      <c r="B57" s="91"/>
      <c r="C57" s="91"/>
      <c r="D57" s="91"/>
      <c r="E57" s="91"/>
      <c r="F57" s="91"/>
    </row>
    <row r="58" spans="1:6" x14ac:dyDescent="0.25">
      <c r="A58" s="154" t="s">
        <v>549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554</v>
      </c>
      <c r="B60" s="53"/>
      <c r="C60" s="53"/>
      <c r="D60" s="53"/>
      <c r="E60" s="53"/>
      <c r="F60" s="53"/>
    </row>
    <row r="61" spans="1:6" x14ac:dyDescent="0.25">
      <c r="A61" s="154" t="s">
        <v>555</v>
      </c>
      <c r="B61" s="141"/>
      <c r="C61" s="141"/>
      <c r="D61" s="141"/>
      <c r="E61" s="141"/>
      <c r="F61" s="141"/>
    </row>
    <row r="62" spans="1:6" x14ac:dyDescent="0.25">
      <c r="A62" s="154" t="s">
        <v>556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557</v>
      </c>
      <c r="B64" s="141"/>
      <c r="C64" s="141"/>
      <c r="D64" s="141"/>
      <c r="E64" s="141"/>
      <c r="F64" s="141"/>
    </row>
    <row r="65" spans="1:6" x14ac:dyDescent="0.25">
      <c r="A65" s="154" t="s">
        <v>558</v>
      </c>
      <c r="B65" s="141"/>
      <c r="C65" s="141"/>
      <c r="D65" s="141"/>
      <c r="E65" s="141"/>
      <c r="F65" s="141"/>
    </row>
    <row r="66" spans="1:6" x14ac:dyDescent="0.25">
      <c r="A66" s="154" t="s">
        <v>559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6" t="s">
        <v>446</v>
      </c>
      <c r="B1" s="196"/>
      <c r="C1" s="196"/>
      <c r="D1" s="196"/>
      <c r="E1" s="196"/>
      <c r="F1" s="196"/>
      <c r="G1" s="196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31" t="s">
        <v>447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448</v>
      </c>
      <c r="B5" s="132"/>
      <c r="C5" s="132"/>
      <c r="D5" s="132"/>
      <c r="E5" s="132"/>
      <c r="F5" s="132"/>
      <c r="G5" s="133"/>
    </row>
    <row r="6" spans="1:7" x14ac:dyDescent="0.25">
      <c r="A6" s="194" t="s">
        <v>560</v>
      </c>
      <c r="B6" s="36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70" t="s">
        <v>561</v>
      </c>
      <c r="C7" s="195"/>
      <c r="D7" s="195"/>
      <c r="E7" s="195"/>
      <c r="F7" s="195"/>
      <c r="G7" s="195"/>
    </row>
    <row r="8" spans="1:7" ht="30" x14ac:dyDescent="0.25">
      <c r="A8" s="71" t="s">
        <v>503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291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293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480</v>
      </c>
      <c r="B1" s="197"/>
      <c r="C1" s="197"/>
      <c r="D1" s="197"/>
      <c r="E1" s="197"/>
      <c r="F1" s="197"/>
      <c r="G1" s="197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13" t="s">
        <v>481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448</v>
      </c>
      <c r="B5" s="114"/>
      <c r="C5" s="114"/>
      <c r="D5" s="114"/>
      <c r="E5" s="114"/>
      <c r="F5" s="114"/>
      <c r="G5" s="115"/>
    </row>
    <row r="6" spans="1:7" x14ac:dyDescent="0.25">
      <c r="A6" s="198" t="s">
        <v>572</v>
      </c>
      <c r="B6" s="36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7" t="s">
        <v>561</v>
      </c>
      <c r="C7" s="195"/>
      <c r="D7" s="195"/>
      <c r="E7" s="195"/>
      <c r="F7" s="195"/>
      <c r="G7" s="195"/>
    </row>
    <row r="8" spans="1:7" x14ac:dyDescent="0.25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495</v>
      </c>
      <c r="B1" s="197"/>
      <c r="C1" s="197"/>
      <c r="D1" s="197"/>
      <c r="E1" s="197"/>
      <c r="F1" s="197"/>
      <c r="G1" s="197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13" t="s">
        <v>496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1" t="s">
        <v>560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6">
        <f>+F5+1</f>
        <v>2022</v>
      </c>
    </row>
    <row r="6" spans="1:7" ht="32.25" x14ac:dyDescent="0.25">
      <c r="A6" s="187"/>
      <c r="B6" s="203"/>
      <c r="C6" s="203"/>
      <c r="D6" s="203"/>
      <c r="E6" s="203"/>
      <c r="F6" s="203"/>
      <c r="G6" s="37" t="s">
        <v>576</v>
      </c>
    </row>
    <row r="7" spans="1:7" x14ac:dyDescent="0.25">
      <c r="A7" s="62" t="s">
        <v>503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291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293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0" t="s">
        <v>588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589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509</v>
      </c>
      <c r="B1" s="197"/>
      <c r="C1" s="197"/>
      <c r="D1" s="197"/>
      <c r="E1" s="197"/>
      <c r="F1" s="197"/>
      <c r="G1" s="197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13" t="s">
        <v>510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4" t="s">
        <v>572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6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7" t="s">
        <v>590</v>
      </c>
    </row>
    <row r="7" spans="1:7" x14ac:dyDescent="0.25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0" t="s">
        <v>588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589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6" t="s">
        <v>513</v>
      </c>
      <c r="B1" s="206"/>
      <c r="C1" s="206"/>
      <c r="D1" s="206"/>
      <c r="E1" s="206"/>
      <c r="F1" s="206"/>
    </row>
    <row r="2" spans="1:6" ht="20.100000000000001" customHeight="1" x14ac:dyDescent="0.25">
      <c r="A2" s="110" t="str">
        <f>'Formato 1'!A2</f>
        <v xml:space="preserve"> Casa de la Cultura del Municipio de Valle de Santiago, Gto.       
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515</v>
      </c>
      <c r="C4" s="121" t="s">
        <v>516</v>
      </c>
      <c r="D4" s="121" t="s">
        <v>517</v>
      </c>
      <c r="E4" s="121" t="s">
        <v>518</v>
      </c>
      <c r="F4" s="121" t="s">
        <v>519</v>
      </c>
    </row>
    <row r="5" spans="1:6" ht="12.75" customHeight="1" x14ac:dyDescent="0.25">
      <c r="A5" s="18" t="s">
        <v>520</v>
      </c>
      <c r="B5" s="53"/>
      <c r="C5" s="53"/>
      <c r="D5" s="53"/>
      <c r="E5" s="53"/>
      <c r="F5" s="53"/>
    </row>
    <row r="6" spans="1:6" ht="30" x14ac:dyDescent="0.25">
      <c r="A6" s="59" t="s">
        <v>521</v>
      </c>
      <c r="B6" s="60"/>
      <c r="C6" s="60"/>
      <c r="D6" s="60"/>
      <c r="E6" s="60"/>
      <c r="F6" s="60"/>
    </row>
    <row r="7" spans="1:6" ht="15" x14ac:dyDescent="0.25">
      <c r="A7" s="59" t="s">
        <v>522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523</v>
      </c>
      <c r="B9" s="45"/>
      <c r="C9" s="45"/>
      <c r="D9" s="45"/>
      <c r="E9" s="45"/>
      <c r="F9" s="45"/>
    </row>
    <row r="10" spans="1:6" ht="15" x14ac:dyDescent="0.25">
      <c r="A10" s="59" t="s">
        <v>524</v>
      </c>
      <c r="B10" s="60"/>
      <c r="C10" s="60"/>
      <c r="D10" s="60"/>
      <c r="E10" s="60"/>
      <c r="F10" s="60"/>
    </row>
    <row r="11" spans="1:6" ht="15" x14ac:dyDescent="0.25">
      <c r="A11" s="80" t="s">
        <v>525</v>
      </c>
      <c r="B11" s="60"/>
      <c r="C11" s="60"/>
      <c r="D11" s="60"/>
      <c r="E11" s="60"/>
      <c r="F11" s="60"/>
    </row>
    <row r="12" spans="1:6" ht="15" x14ac:dyDescent="0.25">
      <c r="A12" s="80" t="s">
        <v>526</v>
      </c>
      <c r="B12" s="60"/>
      <c r="C12" s="60"/>
      <c r="D12" s="60"/>
      <c r="E12" s="60"/>
      <c r="F12" s="60"/>
    </row>
    <row r="13" spans="1:6" ht="15" x14ac:dyDescent="0.25">
      <c r="A13" s="80" t="s">
        <v>527</v>
      </c>
      <c r="B13" s="60"/>
      <c r="C13" s="60"/>
      <c r="D13" s="60"/>
      <c r="E13" s="60"/>
      <c r="F13" s="60"/>
    </row>
    <row r="14" spans="1:6" ht="15" x14ac:dyDescent="0.25">
      <c r="A14" s="59" t="s">
        <v>528</v>
      </c>
      <c r="B14" s="60"/>
      <c r="C14" s="60"/>
      <c r="D14" s="60"/>
      <c r="E14" s="60"/>
      <c r="F14" s="60"/>
    </row>
    <row r="15" spans="1:6" ht="15" x14ac:dyDescent="0.25">
      <c r="A15" s="80" t="s">
        <v>525</v>
      </c>
      <c r="B15" s="60"/>
      <c r="C15" s="60"/>
      <c r="D15" s="60"/>
      <c r="E15" s="60"/>
      <c r="F15" s="60"/>
    </row>
    <row r="16" spans="1:6" ht="15" x14ac:dyDescent="0.25">
      <c r="A16" s="80" t="s">
        <v>526</v>
      </c>
      <c r="B16" s="60"/>
      <c r="C16" s="60"/>
      <c r="D16" s="60"/>
      <c r="E16" s="60"/>
      <c r="F16" s="60"/>
    </row>
    <row r="17" spans="1:6" ht="15" x14ac:dyDescent="0.25">
      <c r="A17" s="80" t="s">
        <v>527</v>
      </c>
      <c r="B17" s="60"/>
      <c r="C17" s="60"/>
      <c r="D17" s="60"/>
      <c r="E17" s="60"/>
      <c r="F17" s="60"/>
    </row>
    <row r="18" spans="1:6" ht="15" x14ac:dyDescent="0.25">
      <c r="A18" s="59" t="s">
        <v>529</v>
      </c>
      <c r="B18" s="122"/>
      <c r="C18" s="60"/>
      <c r="D18" s="60"/>
      <c r="E18" s="60"/>
      <c r="F18" s="60"/>
    </row>
    <row r="19" spans="1:6" ht="15" x14ac:dyDescent="0.25">
      <c r="A19" s="59" t="s">
        <v>530</v>
      </c>
      <c r="B19" s="60"/>
      <c r="C19" s="60"/>
      <c r="D19" s="60"/>
      <c r="E19" s="60"/>
      <c r="F19" s="60"/>
    </row>
    <row r="20" spans="1:6" ht="30" x14ac:dyDescent="0.25">
      <c r="A20" s="59" t="s">
        <v>531</v>
      </c>
      <c r="B20" s="123"/>
      <c r="C20" s="123"/>
      <c r="D20" s="123"/>
      <c r="E20" s="123"/>
      <c r="F20" s="123"/>
    </row>
    <row r="21" spans="1:6" ht="30" x14ac:dyDescent="0.25">
      <c r="A21" s="59" t="s">
        <v>532</v>
      </c>
      <c r="B21" s="123"/>
      <c r="C21" s="123"/>
      <c r="D21" s="123"/>
      <c r="E21" s="123"/>
      <c r="F21" s="123"/>
    </row>
    <row r="22" spans="1:6" ht="30" x14ac:dyDescent="0.25">
      <c r="A22" s="59" t="s">
        <v>533</v>
      </c>
      <c r="B22" s="123"/>
      <c r="C22" s="123"/>
      <c r="D22" s="123"/>
      <c r="E22" s="123"/>
      <c r="F22" s="123"/>
    </row>
    <row r="23" spans="1:6" ht="15" x14ac:dyDescent="0.25">
      <c r="A23" s="59" t="s">
        <v>534</v>
      </c>
      <c r="B23" s="123"/>
      <c r="C23" s="123"/>
      <c r="D23" s="123"/>
      <c r="E23" s="123"/>
      <c r="F23" s="123"/>
    </row>
    <row r="24" spans="1:6" ht="15" x14ac:dyDescent="0.25">
      <c r="A24" s="59" t="s">
        <v>535</v>
      </c>
      <c r="B24" s="124"/>
      <c r="C24" s="60"/>
      <c r="D24" s="60"/>
      <c r="E24" s="60"/>
      <c r="F24" s="60"/>
    </row>
    <row r="25" spans="1:6" ht="15" x14ac:dyDescent="0.25">
      <c r="A25" s="59" t="s">
        <v>536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537</v>
      </c>
      <c r="B27" s="45"/>
      <c r="C27" s="45"/>
      <c r="D27" s="45"/>
      <c r="E27" s="45"/>
      <c r="F27" s="45"/>
    </row>
    <row r="28" spans="1:6" ht="15" x14ac:dyDescent="0.25">
      <c r="A28" s="59" t="s">
        <v>538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539</v>
      </c>
      <c r="B30" s="45"/>
      <c r="C30" s="45"/>
      <c r="D30" s="45"/>
      <c r="E30" s="45"/>
      <c r="F30" s="45"/>
    </row>
    <row r="31" spans="1:6" ht="15" x14ac:dyDescent="0.25">
      <c r="A31" s="59" t="s">
        <v>524</v>
      </c>
      <c r="B31" s="60"/>
      <c r="C31" s="60"/>
      <c r="D31" s="60"/>
      <c r="E31" s="60"/>
      <c r="F31" s="60"/>
    </row>
    <row r="32" spans="1:6" ht="15" x14ac:dyDescent="0.25">
      <c r="A32" s="59" t="s">
        <v>528</v>
      </c>
      <c r="B32" s="60"/>
      <c r="C32" s="60"/>
      <c r="D32" s="60"/>
      <c r="E32" s="60"/>
      <c r="F32" s="60"/>
    </row>
    <row r="33" spans="1:6" ht="15" x14ac:dyDescent="0.25">
      <c r="A33" s="59" t="s">
        <v>540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541</v>
      </c>
      <c r="B35" s="45"/>
      <c r="C35" s="45"/>
      <c r="D35" s="45"/>
      <c r="E35" s="45"/>
      <c r="F35" s="45"/>
    </row>
    <row r="36" spans="1:6" ht="15" x14ac:dyDescent="0.25">
      <c r="A36" s="59" t="s">
        <v>542</v>
      </c>
      <c r="B36" s="60"/>
      <c r="C36" s="60"/>
      <c r="D36" s="60"/>
      <c r="E36" s="60"/>
      <c r="F36" s="60"/>
    </row>
    <row r="37" spans="1:6" ht="15" x14ac:dyDescent="0.25">
      <c r="A37" s="59" t="s">
        <v>543</v>
      </c>
      <c r="B37" s="60"/>
      <c r="C37" s="60"/>
      <c r="D37" s="60"/>
      <c r="E37" s="60"/>
      <c r="F37" s="60"/>
    </row>
    <row r="38" spans="1:6" ht="15" x14ac:dyDescent="0.25">
      <c r="A38" s="59" t="s">
        <v>544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546</v>
      </c>
      <c r="B42" s="45"/>
      <c r="C42" s="45"/>
      <c r="D42" s="45"/>
      <c r="E42" s="45"/>
      <c r="F42" s="45"/>
    </row>
    <row r="43" spans="1:6" ht="15" x14ac:dyDescent="0.25">
      <c r="A43" s="59" t="s">
        <v>547</v>
      </c>
      <c r="B43" s="60"/>
      <c r="C43" s="60"/>
      <c r="D43" s="60"/>
      <c r="E43" s="60"/>
      <c r="F43" s="60"/>
    </row>
    <row r="44" spans="1:6" ht="15" x14ac:dyDescent="0.25">
      <c r="A44" s="59" t="s">
        <v>548</v>
      </c>
      <c r="B44" s="60"/>
      <c r="C44" s="60"/>
      <c r="D44" s="60"/>
      <c r="E44" s="60"/>
      <c r="F44" s="60"/>
    </row>
    <row r="45" spans="1:6" ht="15" x14ac:dyDescent="0.25">
      <c r="A45" s="59" t="s">
        <v>549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550</v>
      </c>
      <c r="B47" s="45"/>
      <c r="C47" s="45"/>
      <c r="D47" s="45"/>
      <c r="E47" s="45"/>
      <c r="F47" s="45"/>
    </row>
    <row r="48" spans="1:6" ht="15" x14ac:dyDescent="0.25">
      <c r="A48" s="59" t="s">
        <v>548</v>
      </c>
      <c r="B48" s="123"/>
      <c r="C48" s="123"/>
      <c r="D48" s="123"/>
      <c r="E48" s="123"/>
      <c r="F48" s="123"/>
    </row>
    <row r="49" spans="1:6" ht="15" x14ac:dyDescent="0.25">
      <c r="A49" s="59" t="s">
        <v>549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551</v>
      </c>
      <c r="B51" s="45"/>
      <c r="C51" s="45"/>
      <c r="D51" s="45"/>
      <c r="E51" s="45"/>
      <c r="F51" s="45"/>
    </row>
    <row r="52" spans="1:6" ht="15" x14ac:dyDescent="0.25">
      <c r="A52" s="59" t="s">
        <v>548</v>
      </c>
      <c r="B52" s="60"/>
      <c r="C52" s="60"/>
      <c r="D52" s="60"/>
      <c r="E52" s="60"/>
      <c r="F52" s="60"/>
    </row>
    <row r="53" spans="1:6" ht="15" x14ac:dyDescent="0.25">
      <c r="A53" s="59" t="s">
        <v>549</v>
      </c>
      <c r="B53" s="60"/>
      <c r="C53" s="60"/>
      <c r="D53" s="60"/>
      <c r="E53" s="60"/>
      <c r="F53" s="60"/>
    </row>
    <row r="54" spans="1:6" ht="15" x14ac:dyDescent="0.25">
      <c r="A54" s="59" t="s">
        <v>552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9" t="s">
        <v>124</v>
      </c>
      <c r="B1" s="170"/>
      <c r="C1" s="170"/>
      <c r="D1" s="170"/>
      <c r="E1" s="170"/>
      <c r="F1" s="170"/>
      <c r="G1" s="170"/>
      <c r="H1" s="171"/>
    </row>
    <row r="2" spans="1:8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3"/>
      <c r="G2" s="173"/>
      <c r="H2" s="174"/>
    </row>
    <row r="3" spans="1:8" ht="15" customHeight="1" x14ac:dyDescent="0.25">
      <c r="A3" s="175" t="s">
        <v>125</v>
      </c>
      <c r="B3" s="176"/>
      <c r="C3" s="176"/>
      <c r="D3" s="176"/>
      <c r="E3" s="176"/>
      <c r="F3" s="176"/>
      <c r="G3" s="176"/>
      <c r="H3" s="177"/>
    </row>
    <row r="4" spans="1:8" ht="15" customHeight="1" x14ac:dyDescent="0.25">
      <c r="A4" s="207" t="s">
        <v>594</v>
      </c>
      <c r="B4" s="208"/>
      <c r="C4" s="208"/>
      <c r="D4" s="208"/>
      <c r="E4" s="208"/>
      <c r="F4" s="208"/>
      <c r="G4" s="208"/>
      <c r="H4" s="209"/>
    </row>
    <row r="5" spans="1:8" x14ac:dyDescent="0.25">
      <c r="A5" s="178" t="s">
        <v>2</v>
      </c>
      <c r="B5" s="179"/>
      <c r="C5" s="179"/>
      <c r="D5" s="179"/>
      <c r="E5" s="179"/>
      <c r="F5" s="179"/>
      <c r="G5" s="179"/>
      <c r="H5" s="180"/>
    </row>
    <row r="6" spans="1:8" ht="41.45" customHeight="1" x14ac:dyDescent="0.25">
      <c r="A6" s="5" t="s">
        <v>126</v>
      </c>
      <c r="B6" s="6" t="str">
        <f>'Formato 1'!C6</f>
        <v>31 de 
diciembre de 
20XN-1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133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134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135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136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137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138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139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140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141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142</v>
      </c>
      <c r="B18" s="164">
        <v>156609.96</v>
      </c>
      <c r="C18" s="108"/>
      <c r="D18" s="108"/>
      <c r="E18" s="108"/>
      <c r="F18" s="165">
        <v>148132.66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143</v>
      </c>
      <c r="B20" s="4">
        <f t="shared" ref="B20:H20" si="3">B8+B18</f>
        <v>156609.96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148132.66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152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81" t="s">
        <v>153</v>
      </c>
      <c r="B33" s="181"/>
      <c r="C33" s="181"/>
      <c r="D33" s="181"/>
      <c r="E33" s="181"/>
      <c r="F33" s="181"/>
      <c r="G33" s="181"/>
      <c r="H33" s="181"/>
    </row>
    <row r="34" spans="1:8" ht="14.45" customHeight="1" x14ac:dyDescent="0.25">
      <c r="A34" s="181"/>
      <c r="B34" s="181"/>
      <c r="C34" s="181"/>
      <c r="D34" s="181"/>
      <c r="E34" s="181"/>
      <c r="F34" s="181"/>
      <c r="G34" s="181"/>
      <c r="H34" s="181"/>
    </row>
    <row r="35" spans="1:8" ht="14.45" customHeight="1" x14ac:dyDescent="0.25">
      <c r="A35" s="181"/>
      <c r="B35" s="181"/>
      <c r="C35" s="181"/>
      <c r="D35" s="181"/>
      <c r="E35" s="181"/>
      <c r="F35" s="181"/>
      <c r="G35" s="181"/>
      <c r="H35" s="181"/>
    </row>
    <row r="36" spans="1:8" ht="14.45" customHeight="1" x14ac:dyDescent="0.25">
      <c r="A36" s="181"/>
      <c r="B36" s="181"/>
      <c r="C36" s="181"/>
      <c r="D36" s="181"/>
      <c r="E36" s="181"/>
      <c r="F36" s="181"/>
      <c r="G36" s="181"/>
      <c r="H36" s="181"/>
    </row>
    <row r="37" spans="1:8" ht="14.45" customHeight="1" x14ac:dyDescent="0.25">
      <c r="A37" s="181"/>
      <c r="B37" s="181"/>
      <c r="C37" s="181"/>
      <c r="D37" s="181"/>
      <c r="E37" s="181"/>
      <c r="F37" s="181"/>
      <c r="G37" s="181"/>
      <c r="H37" s="181"/>
    </row>
    <row r="38" spans="1:8" x14ac:dyDescent="0.25">
      <c r="A38" s="61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163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152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5:H5"/>
    <mergeCell ref="A4:H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9" t="s">
        <v>164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ht="14.45" customHeight="1" x14ac:dyDescent="0.25">
      <c r="A2" s="182" t="str">
        <f>'Formato 1'!A2</f>
        <v xml:space="preserve"> Casa de la Cultura del Municipio de Valle de Santiago, Gto.       
</v>
      </c>
      <c r="B2" s="173"/>
      <c r="C2" s="173"/>
      <c r="D2" s="173"/>
      <c r="E2" s="173"/>
      <c r="F2" s="173"/>
      <c r="G2" s="173"/>
      <c r="H2" s="173"/>
      <c r="I2" s="173"/>
      <c r="J2" s="173"/>
      <c r="K2" s="174"/>
    </row>
    <row r="3" spans="1:11" x14ac:dyDescent="0.25">
      <c r="A3" s="175" t="s">
        <v>165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1" x14ac:dyDescent="0.25">
      <c r="A4" s="175" t="str">
        <f>'Formato 2'!A4</f>
        <v>Del 01 de Enero al 30 de Septiembre de 2025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</row>
    <row r="5" spans="1:11" x14ac:dyDescent="0.25">
      <c r="A5" s="178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177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178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179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180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181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182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183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184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185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186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187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95" zoomScaleNormal="9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9" t="s">
        <v>188</v>
      </c>
      <c r="B1" s="170"/>
      <c r="C1" s="170"/>
      <c r="D1" s="171"/>
    </row>
    <row r="2" spans="1:4" x14ac:dyDescent="0.25">
      <c r="A2" s="110" t="str">
        <f>'Formato 1'!A2</f>
        <v xml:space="preserve"> Casa de la Cultura del Municipio de Valle de Santiago, Gto.       
</v>
      </c>
      <c r="B2" s="111"/>
      <c r="C2" s="111"/>
      <c r="D2" s="112"/>
    </row>
    <row r="3" spans="1:4" x14ac:dyDescent="0.25">
      <c r="A3" s="113" t="s">
        <v>189</v>
      </c>
      <c r="B3" s="114"/>
      <c r="C3" s="114"/>
      <c r="D3" s="115"/>
    </row>
    <row r="4" spans="1:4" x14ac:dyDescent="0.25">
      <c r="A4" s="113" t="str">
        <f>'Formato 3'!A4</f>
        <v>Del 01 de Enero al 30 de Septiembre de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4">
        <f>SUM(B9:B11)</f>
        <v>3832857.6</v>
      </c>
      <c r="C8" s="14">
        <f>SUM(C9:C11)</f>
        <v>3763748.4</v>
      </c>
      <c r="D8" s="14">
        <f>SUM(D9:D11)</f>
        <v>3763748.4</v>
      </c>
    </row>
    <row r="9" spans="1:4" x14ac:dyDescent="0.25">
      <c r="A9" s="58" t="s">
        <v>194</v>
      </c>
      <c r="B9" s="166">
        <v>3832857.6</v>
      </c>
      <c r="C9" s="166">
        <v>3763748.4</v>
      </c>
      <c r="D9" s="166">
        <v>3763748.4</v>
      </c>
    </row>
    <row r="10" spans="1:4" x14ac:dyDescent="0.25">
      <c r="A10" s="58" t="s">
        <v>195</v>
      </c>
      <c r="B10" s="166">
        <v>0</v>
      </c>
      <c r="C10" s="166">
        <v>0</v>
      </c>
      <c r="D10" s="166">
        <v>0</v>
      </c>
    </row>
    <row r="11" spans="1:4" x14ac:dyDescent="0.25">
      <c r="A11" s="58" t="s">
        <v>196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197</v>
      </c>
      <c r="B13" s="14">
        <f>B14+B15</f>
        <v>3832857.6</v>
      </c>
      <c r="C13" s="14">
        <f>C14+C15</f>
        <v>3283765.51</v>
      </c>
      <c r="D13" s="14">
        <f>D14+D15</f>
        <v>3283765.51</v>
      </c>
    </row>
    <row r="14" spans="1:4" x14ac:dyDescent="0.25">
      <c r="A14" s="58" t="s">
        <v>198</v>
      </c>
      <c r="B14" s="167">
        <v>3832857.6</v>
      </c>
      <c r="C14" s="167">
        <v>3283765.51</v>
      </c>
      <c r="D14" s="167">
        <v>3283765.51</v>
      </c>
    </row>
    <row r="15" spans="1:4" x14ac:dyDescent="0.25">
      <c r="A15" s="58" t="s">
        <v>199</v>
      </c>
      <c r="B15" s="167">
        <v>0</v>
      </c>
      <c r="C15" s="167">
        <v>0</v>
      </c>
      <c r="D15" s="167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200</v>
      </c>
      <c r="B17" s="15">
        <v>0</v>
      </c>
      <c r="C17" s="14">
        <f>C18+C19</f>
        <v>25667.9</v>
      </c>
      <c r="D17" s="14">
        <f>D18+D19</f>
        <v>25667.9</v>
      </c>
    </row>
    <row r="18" spans="1:4" x14ac:dyDescent="0.25">
      <c r="A18" s="58" t="s">
        <v>201</v>
      </c>
      <c r="B18" s="16">
        <v>0</v>
      </c>
      <c r="C18" s="168">
        <v>25667.9</v>
      </c>
      <c r="D18" s="168">
        <v>25667.9</v>
      </c>
    </row>
    <row r="19" spans="1:4" x14ac:dyDescent="0.25">
      <c r="A19" s="58" t="s">
        <v>202</v>
      </c>
      <c r="B19" s="16">
        <v>0</v>
      </c>
      <c r="C19" s="168">
        <v>0</v>
      </c>
      <c r="D19" s="168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203</v>
      </c>
      <c r="B21" s="14">
        <f>B8-B13+B17</f>
        <v>0</v>
      </c>
      <c r="C21" s="14">
        <f>C8-C13+C17</f>
        <v>505650.79000000015</v>
      </c>
      <c r="D21" s="14">
        <f>D8-D13+D17</f>
        <v>505650.79000000015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204</v>
      </c>
      <c r="B23" s="14">
        <f>B21-B11</f>
        <v>0</v>
      </c>
      <c r="C23" s="14">
        <f>C21-C11</f>
        <v>505650.79000000015</v>
      </c>
      <c r="D23" s="14">
        <f>D21-D11</f>
        <v>505650.79000000015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205</v>
      </c>
      <c r="B25" s="14">
        <f>B23-B17</f>
        <v>0</v>
      </c>
      <c r="C25" s="14">
        <f>C23-C17</f>
        <v>479982.89000000013</v>
      </c>
      <c r="D25" s="14">
        <f>D23-D17</f>
        <v>479982.89000000013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6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209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210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211</v>
      </c>
      <c r="B33" s="4">
        <f>B25+B29</f>
        <v>0</v>
      </c>
      <c r="C33" s="4">
        <f>C25+C29</f>
        <v>479982.89000000013</v>
      </c>
      <c r="D33" s="4">
        <f>D25+D29</f>
        <v>479982.89000000013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6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213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214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216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217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6</v>
      </c>
      <c r="B47" s="7" t="s">
        <v>190</v>
      </c>
      <c r="C47" s="7" t="s">
        <v>191</v>
      </c>
      <c r="D47" s="7" t="s">
        <v>192</v>
      </c>
    </row>
    <row r="48" spans="1:4" x14ac:dyDescent="0.25">
      <c r="A48" s="95" t="s">
        <v>219</v>
      </c>
      <c r="B48" s="96">
        <f>B9</f>
        <v>3832857.6</v>
      </c>
      <c r="C48" s="96">
        <f>C9</f>
        <v>3763748.4</v>
      </c>
      <c r="D48" s="96">
        <f>D9</f>
        <v>3763748.4</v>
      </c>
    </row>
    <row r="49" spans="1:4" x14ac:dyDescent="0.25">
      <c r="A49" s="21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213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216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198</v>
      </c>
      <c r="B53" s="47">
        <f>B14</f>
        <v>3832857.6</v>
      </c>
      <c r="C53" s="47">
        <f>C14</f>
        <v>3283765.51</v>
      </c>
      <c r="D53" s="47">
        <f>D14</f>
        <v>3283765.51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201</v>
      </c>
      <c r="B55" s="22">
        <v>0</v>
      </c>
      <c r="C55" s="47">
        <f>C18</f>
        <v>25667.9</v>
      </c>
      <c r="D55" s="47">
        <f>D18</f>
        <v>25667.9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221</v>
      </c>
      <c r="B57" s="4">
        <f>B48+B49-B53+B55</f>
        <v>0</v>
      </c>
      <c r="C57" s="4">
        <f>C48+C49-C53+C55</f>
        <v>505650.79000000015</v>
      </c>
      <c r="D57" s="4">
        <f>D48+D49-D53+D55</f>
        <v>505650.79000000015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222</v>
      </c>
      <c r="B59" s="4">
        <f>B57-B49</f>
        <v>0</v>
      </c>
      <c r="C59" s="4">
        <f>C57-C49</f>
        <v>505650.79000000015</v>
      </c>
      <c r="D59" s="4">
        <f>D57-D49</f>
        <v>505650.79000000015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6</v>
      </c>
      <c r="B62" s="7" t="s">
        <v>190</v>
      </c>
      <c r="C62" s="7" t="s">
        <v>191</v>
      </c>
      <c r="D62" s="7" t="s">
        <v>192</v>
      </c>
    </row>
    <row r="63" spans="1:4" x14ac:dyDescent="0.25">
      <c r="A63" s="95" t="s">
        <v>195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223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214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217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224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202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225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226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9" t="s">
        <v>227</v>
      </c>
      <c r="B1" s="170"/>
      <c r="C1" s="170"/>
      <c r="D1" s="170"/>
      <c r="E1" s="170"/>
      <c r="F1" s="170"/>
      <c r="G1" s="171"/>
    </row>
    <row r="2" spans="1:7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x14ac:dyDescent="0.25">
      <c r="A3" s="113" t="s">
        <v>228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01 de Enero al 30 de Septiembre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83" t="s">
        <v>6</v>
      </c>
      <c r="B6" s="185" t="s">
        <v>229</v>
      </c>
      <c r="C6" s="185"/>
      <c r="D6" s="185"/>
      <c r="E6" s="185"/>
      <c r="F6" s="185"/>
      <c r="G6" s="185" t="s">
        <v>230</v>
      </c>
    </row>
    <row r="7" spans="1:7" ht="30" x14ac:dyDescent="0.25">
      <c r="A7" s="184"/>
      <c r="B7" s="25" t="s">
        <v>231</v>
      </c>
      <c r="C7" s="7" t="s">
        <v>232</v>
      </c>
      <c r="D7" s="25" t="s">
        <v>233</v>
      </c>
      <c r="E7" s="25" t="s">
        <v>191</v>
      </c>
      <c r="F7" s="25" t="s">
        <v>234</v>
      </c>
      <c r="G7" s="185"/>
    </row>
    <row r="8" spans="1:7" x14ac:dyDescent="0.25">
      <c r="A8" s="26" t="s">
        <v>235</v>
      </c>
      <c r="B8" s="91"/>
      <c r="C8" s="91"/>
      <c r="D8" s="91"/>
      <c r="E8" s="91"/>
      <c r="F8" s="91"/>
      <c r="G8" s="91"/>
    </row>
    <row r="9" spans="1:7" x14ac:dyDescent="0.25">
      <c r="A9" s="58" t="s">
        <v>236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237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242</v>
      </c>
      <c r="B15" s="211">
        <v>351520</v>
      </c>
      <c r="C15" s="211">
        <v>225830</v>
      </c>
      <c r="D15" s="210">
        <v>577350</v>
      </c>
      <c r="E15" s="211">
        <v>355720</v>
      </c>
      <c r="F15" s="211">
        <v>355720</v>
      </c>
      <c r="G15" s="210">
        <v>4200</v>
      </c>
    </row>
    <row r="16" spans="1:7" x14ac:dyDescent="0.25">
      <c r="A16" s="92" t="s">
        <v>243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246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254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255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261</v>
      </c>
      <c r="B34" s="213">
        <v>3481337.6</v>
      </c>
      <c r="C34" s="213">
        <v>1029693.6</v>
      </c>
      <c r="D34" s="212">
        <v>4511031.2</v>
      </c>
      <c r="E34" s="213">
        <v>3408028.4</v>
      </c>
      <c r="F34" s="213">
        <v>3408028.4</v>
      </c>
      <c r="G34" s="212">
        <v>-73309.200000000186</v>
      </c>
    </row>
    <row r="35" spans="1:7" ht="14.45" customHeight="1" x14ac:dyDescent="0.25">
      <c r="A35" s="58" t="s">
        <v>262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264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267</v>
      </c>
      <c r="B41" s="4">
        <f t="shared" ref="B41:G41" si="7">SUM(B9,B10,B11,B12,B13,B14,B15,B16,B28,B34,B35,B37)</f>
        <v>3832857.6</v>
      </c>
      <c r="C41" s="4">
        <f t="shared" si="7"/>
        <v>1255523.6000000001</v>
      </c>
      <c r="D41" s="4">
        <f t="shared" si="7"/>
        <v>5088381.2</v>
      </c>
      <c r="E41" s="4">
        <f t="shared" si="7"/>
        <v>3763748.4</v>
      </c>
      <c r="F41" s="4">
        <f t="shared" si="7"/>
        <v>3763748.4</v>
      </c>
      <c r="G41" s="4">
        <f t="shared" si="7"/>
        <v>-69109.200000000186</v>
      </c>
    </row>
    <row r="42" spans="1:7" x14ac:dyDescent="0.25">
      <c r="A42" s="3" t="s">
        <v>268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269</v>
      </c>
      <c r="B44" s="49"/>
      <c r="C44" s="49"/>
      <c r="D44" s="49"/>
      <c r="E44" s="49"/>
      <c r="F44" s="49"/>
      <c r="G44" s="49"/>
    </row>
    <row r="45" spans="1:7" x14ac:dyDescent="0.25">
      <c r="A45" s="58" t="s">
        <v>270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271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272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273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274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275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276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278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279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283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284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286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289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290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292</v>
      </c>
      <c r="B70" s="4">
        <f t="shared" ref="B70:G70" si="16">B41+B65+B67</f>
        <v>3832857.6</v>
      </c>
      <c r="C70" s="4">
        <f t="shared" si="16"/>
        <v>1255523.6000000001</v>
      </c>
      <c r="D70" s="4">
        <f t="shared" si="16"/>
        <v>5088381.2</v>
      </c>
      <c r="E70" s="4">
        <f t="shared" si="16"/>
        <v>3763748.4</v>
      </c>
      <c r="F70" s="4">
        <f t="shared" si="16"/>
        <v>3763748.4</v>
      </c>
      <c r="G70" s="4">
        <f t="shared" si="16"/>
        <v>-69109.200000000186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293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296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8" t="s">
        <v>297</v>
      </c>
      <c r="B1" s="170"/>
      <c r="C1" s="170"/>
      <c r="D1" s="170"/>
      <c r="E1" s="170"/>
      <c r="F1" s="170"/>
      <c r="G1" s="171"/>
    </row>
    <row r="2" spans="1:7" x14ac:dyDescent="0.25">
      <c r="A2" s="125" t="str">
        <f>'Formato 1'!A2</f>
        <v xml:space="preserve"> Casa de la Cultura del Municipio de Valle de Santiago, Gto.       
</v>
      </c>
      <c r="B2" s="125"/>
      <c r="C2" s="125"/>
      <c r="D2" s="125"/>
      <c r="E2" s="125"/>
      <c r="F2" s="125"/>
      <c r="G2" s="125"/>
    </row>
    <row r="3" spans="1:7" x14ac:dyDescent="0.25">
      <c r="A3" s="126" t="s">
        <v>298</v>
      </c>
      <c r="B3" s="126"/>
      <c r="C3" s="126"/>
      <c r="D3" s="126"/>
      <c r="E3" s="126"/>
      <c r="F3" s="126"/>
      <c r="G3" s="126"/>
    </row>
    <row r="4" spans="1:7" x14ac:dyDescent="0.25">
      <c r="A4" s="126" t="s">
        <v>299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01 de Enero al 30 de Septiembre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6" t="s">
        <v>6</v>
      </c>
      <c r="B7" s="186" t="s">
        <v>300</v>
      </c>
      <c r="C7" s="186"/>
      <c r="D7" s="186"/>
      <c r="E7" s="186"/>
      <c r="F7" s="186"/>
      <c r="G7" s="187" t="s">
        <v>301</v>
      </c>
    </row>
    <row r="8" spans="1:7" ht="30" x14ac:dyDescent="0.25">
      <c r="A8" s="186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86"/>
    </row>
    <row r="9" spans="1:7" x14ac:dyDescent="0.25">
      <c r="A9" s="27" t="s">
        <v>305</v>
      </c>
      <c r="B9" s="83">
        <f t="shared" ref="B9:G9" si="0">SUM(B10,B18,B28,B38,B48,B58,B62,B71,B75)</f>
        <v>3832857.5999999996</v>
      </c>
      <c r="C9" s="83">
        <f t="shared" si="0"/>
        <v>1329743.6000000001</v>
      </c>
      <c r="D9" s="83">
        <f t="shared" si="0"/>
        <v>5162601.2</v>
      </c>
      <c r="E9" s="83">
        <f t="shared" si="0"/>
        <v>3283765.5100000002</v>
      </c>
      <c r="F9" s="83">
        <f t="shared" si="0"/>
        <v>3283765.5100000002</v>
      </c>
      <c r="G9" s="83">
        <f t="shared" si="0"/>
        <v>1878835.69</v>
      </c>
    </row>
    <row r="10" spans="1:7" x14ac:dyDescent="0.25">
      <c r="A10" s="84" t="s">
        <v>306</v>
      </c>
      <c r="B10" s="83">
        <f t="shared" ref="B10:G10" si="1">SUM(B11:B17)</f>
        <v>2962874.53</v>
      </c>
      <c r="C10" s="83">
        <f t="shared" si="1"/>
        <v>102157.6</v>
      </c>
      <c r="D10" s="83">
        <f t="shared" si="1"/>
        <v>3065032.13</v>
      </c>
      <c r="E10" s="83">
        <f t="shared" si="1"/>
        <v>1654989.37</v>
      </c>
      <c r="F10" s="83">
        <f t="shared" si="1"/>
        <v>1654989.37</v>
      </c>
      <c r="G10" s="83">
        <f t="shared" si="1"/>
        <v>1410042.76</v>
      </c>
    </row>
    <row r="11" spans="1:7" x14ac:dyDescent="0.25">
      <c r="A11" s="85" t="s">
        <v>307</v>
      </c>
      <c r="B11" s="215">
        <v>1655448</v>
      </c>
      <c r="C11" s="215">
        <v>0</v>
      </c>
      <c r="D11" s="214">
        <v>1655448</v>
      </c>
      <c r="E11" s="215">
        <v>1079577.05</v>
      </c>
      <c r="F11" s="215">
        <v>1079577.05</v>
      </c>
      <c r="G11" s="214">
        <v>575870.94999999995</v>
      </c>
    </row>
    <row r="12" spans="1:7" x14ac:dyDescent="0.25">
      <c r="A12" s="85" t="s">
        <v>308</v>
      </c>
      <c r="B12" s="215">
        <v>647200.4</v>
      </c>
      <c r="C12" s="215">
        <v>102157.6</v>
      </c>
      <c r="D12" s="214">
        <v>749358</v>
      </c>
      <c r="E12" s="215">
        <v>405180</v>
      </c>
      <c r="F12" s="215">
        <v>405180</v>
      </c>
      <c r="G12" s="214">
        <v>344178</v>
      </c>
    </row>
    <row r="13" spans="1:7" x14ac:dyDescent="0.25">
      <c r="A13" s="85" t="s">
        <v>309</v>
      </c>
      <c r="B13" s="215">
        <v>306706.13</v>
      </c>
      <c r="C13" s="215">
        <v>0</v>
      </c>
      <c r="D13" s="214">
        <v>306706.13</v>
      </c>
      <c r="E13" s="215">
        <v>46001.05</v>
      </c>
      <c r="F13" s="215">
        <v>46001.05</v>
      </c>
      <c r="G13" s="214">
        <v>260705.08000000002</v>
      </c>
    </row>
    <row r="14" spans="1:7" x14ac:dyDescent="0.25">
      <c r="A14" s="85" t="s">
        <v>310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85" t="s">
        <v>311</v>
      </c>
      <c r="B15" s="215">
        <v>353520</v>
      </c>
      <c r="C15" s="215">
        <v>0</v>
      </c>
      <c r="D15" s="214">
        <v>353520</v>
      </c>
      <c r="E15" s="215">
        <v>124231.27</v>
      </c>
      <c r="F15" s="215">
        <v>124231.27</v>
      </c>
      <c r="G15" s="214">
        <v>229288.72999999998</v>
      </c>
    </row>
    <row r="16" spans="1:7" x14ac:dyDescent="0.25">
      <c r="A16" s="85" t="s">
        <v>312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85" t="s">
        <v>313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84" t="s">
        <v>314</v>
      </c>
      <c r="B18" s="83">
        <f t="shared" ref="B18:G18" si="2">SUM(B19:B27)</f>
        <v>250000</v>
      </c>
      <c r="C18" s="83">
        <f t="shared" si="2"/>
        <v>-17000</v>
      </c>
      <c r="D18" s="83">
        <f t="shared" si="2"/>
        <v>233000</v>
      </c>
      <c r="E18" s="83">
        <f t="shared" si="2"/>
        <v>143455.85</v>
      </c>
      <c r="F18" s="83">
        <f t="shared" si="2"/>
        <v>143455.85</v>
      </c>
      <c r="G18" s="83">
        <f t="shared" si="2"/>
        <v>89544.15</v>
      </c>
    </row>
    <row r="19" spans="1:7" x14ac:dyDescent="0.25">
      <c r="A19" s="85" t="s">
        <v>315</v>
      </c>
      <c r="B19" s="217">
        <v>70000</v>
      </c>
      <c r="C19" s="217">
        <v>8000</v>
      </c>
      <c r="D19" s="216">
        <v>78000</v>
      </c>
      <c r="E19" s="217">
        <v>62050.53</v>
      </c>
      <c r="F19" s="217">
        <v>62050.53</v>
      </c>
      <c r="G19" s="216">
        <v>15949.470000000001</v>
      </c>
    </row>
    <row r="20" spans="1:7" x14ac:dyDescent="0.25">
      <c r="A20" s="85" t="s">
        <v>316</v>
      </c>
      <c r="B20" s="217">
        <v>50000</v>
      </c>
      <c r="C20" s="217">
        <v>0</v>
      </c>
      <c r="D20" s="216">
        <v>50000</v>
      </c>
      <c r="E20" s="217">
        <v>9257.7000000000007</v>
      </c>
      <c r="F20" s="217">
        <v>9257.7000000000007</v>
      </c>
      <c r="G20" s="216">
        <v>40742.300000000003</v>
      </c>
    </row>
    <row r="21" spans="1:7" x14ac:dyDescent="0.25">
      <c r="A21" s="85" t="s">
        <v>317</v>
      </c>
      <c r="B21" s="216">
        <v>0</v>
      </c>
      <c r="C21" s="216">
        <v>0</v>
      </c>
      <c r="D21" s="216">
        <v>0</v>
      </c>
      <c r="E21" s="216">
        <v>0</v>
      </c>
      <c r="F21" s="216">
        <v>0</v>
      </c>
      <c r="G21" s="216">
        <v>0</v>
      </c>
    </row>
    <row r="22" spans="1:7" x14ac:dyDescent="0.25">
      <c r="A22" s="85" t="s">
        <v>318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</row>
    <row r="23" spans="1:7" x14ac:dyDescent="0.25">
      <c r="A23" s="85" t="s">
        <v>319</v>
      </c>
      <c r="B23" s="217">
        <v>15000</v>
      </c>
      <c r="C23" s="217">
        <v>0</v>
      </c>
      <c r="D23" s="216">
        <v>15000</v>
      </c>
      <c r="E23" s="217">
        <v>4098.8500000000004</v>
      </c>
      <c r="F23" s="217">
        <v>4098.8500000000004</v>
      </c>
      <c r="G23" s="216">
        <v>10901.15</v>
      </c>
    </row>
    <row r="24" spans="1:7" x14ac:dyDescent="0.25">
      <c r="A24" s="85" t="s">
        <v>320</v>
      </c>
      <c r="B24" s="217">
        <v>85000</v>
      </c>
      <c r="C24" s="217">
        <v>-25000</v>
      </c>
      <c r="D24" s="216">
        <v>60000</v>
      </c>
      <c r="E24" s="217">
        <v>43062.37</v>
      </c>
      <c r="F24" s="217">
        <v>43062.37</v>
      </c>
      <c r="G24" s="216">
        <v>16937.629999999997</v>
      </c>
    </row>
    <row r="25" spans="1:7" x14ac:dyDescent="0.25">
      <c r="A25" s="85" t="s">
        <v>321</v>
      </c>
      <c r="B25" s="217">
        <v>25000</v>
      </c>
      <c r="C25" s="217">
        <v>0</v>
      </c>
      <c r="D25" s="216">
        <v>25000</v>
      </c>
      <c r="E25" s="217">
        <v>24986.400000000001</v>
      </c>
      <c r="F25" s="217">
        <v>24986.400000000001</v>
      </c>
      <c r="G25" s="216">
        <v>13.599999999998545</v>
      </c>
    </row>
    <row r="26" spans="1:7" x14ac:dyDescent="0.25">
      <c r="A26" s="85" t="s">
        <v>322</v>
      </c>
      <c r="B26" s="216">
        <v>0</v>
      </c>
      <c r="C26" s="216">
        <v>0</v>
      </c>
      <c r="D26" s="216">
        <v>0</v>
      </c>
      <c r="E26" s="216">
        <v>0</v>
      </c>
      <c r="F26" s="216">
        <v>0</v>
      </c>
      <c r="G26" s="216">
        <v>0</v>
      </c>
    </row>
    <row r="27" spans="1:7" x14ac:dyDescent="0.25">
      <c r="A27" s="85" t="s">
        <v>323</v>
      </c>
      <c r="B27" s="217">
        <v>5000</v>
      </c>
      <c r="C27" s="217">
        <v>0</v>
      </c>
      <c r="D27" s="216">
        <v>5000</v>
      </c>
      <c r="E27" s="217">
        <v>0</v>
      </c>
      <c r="F27" s="217">
        <v>0</v>
      </c>
      <c r="G27" s="216">
        <v>5000</v>
      </c>
    </row>
    <row r="28" spans="1:7" x14ac:dyDescent="0.25">
      <c r="A28" s="84" t="s">
        <v>324</v>
      </c>
      <c r="B28" s="83">
        <f t="shared" ref="B28:G28" si="3">SUM(B29:B37)</f>
        <v>619983.07000000007</v>
      </c>
      <c r="C28" s="83">
        <f t="shared" si="3"/>
        <v>1140366</v>
      </c>
      <c r="D28" s="83">
        <f t="shared" si="3"/>
        <v>1760349.07</v>
      </c>
      <c r="E28" s="83">
        <f t="shared" si="3"/>
        <v>1438772.3900000001</v>
      </c>
      <c r="F28" s="83">
        <f t="shared" si="3"/>
        <v>1438772.3900000001</v>
      </c>
      <c r="G28" s="83">
        <f t="shared" si="3"/>
        <v>321576.67999999993</v>
      </c>
    </row>
    <row r="29" spans="1:7" x14ac:dyDescent="0.25">
      <c r="A29" s="85" t="s">
        <v>325</v>
      </c>
      <c r="B29" s="219">
        <v>40200</v>
      </c>
      <c r="C29" s="219">
        <v>29500</v>
      </c>
      <c r="D29" s="218">
        <v>69700</v>
      </c>
      <c r="E29" s="219">
        <v>48366</v>
      </c>
      <c r="F29" s="219">
        <v>48366</v>
      </c>
      <c r="G29" s="218">
        <v>21334</v>
      </c>
    </row>
    <row r="30" spans="1:7" x14ac:dyDescent="0.25">
      <c r="A30" s="85" t="s">
        <v>326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  <c r="G30" s="218">
        <v>0</v>
      </c>
    </row>
    <row r="31" spans="1:7" x14ac:dyDescent="0.25">
      <c r="A31" s="85" t="s">
        <v>327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  <c r="G31" s="218">
        <v>0</v>
      </c>
    </row>
    <row r="32" spans="1:7" x14ac:dyDescent="0.25">
      <c r="A32" s="85" t="s">
        <v>328</v>
      </c>
      <c r="B32" s="219">
        <v>31500</v>
      </c>
      <c r="C32" s="219">
        <v>5200</v>
      </c>
      <c r="D32" s="218">
        <v>36700</v>
      </c>
      <c r="E32" s="219">
        <v>27445.47</v>
      </c>
      <c r="F32" s="219">
        <v>27445.47</v>
      </c>
      <c r="G32" s="218">
        <v>9254.5299999999988</v>
      </c>
    </row>
    <row r="33" spans="1:7" ht="14.45" customHeight="1" x14ac:dyDescent="0.25">
      <c r="A33" s="85" t="s">
        <v>329</v>
      </c>
      <c r="B33" s="219">
        <v>125000</v>
      </c>
      <c r="C33" s="219">
        <v>112000</v>
      </c>
      <c r="D33" s="218">
        <v>237000</v>
      </c>
      <c r="E33" s="219">
        <v>142165.20000000001</v>
      </c>
      <c r="F33" s="219">
        <v>142165.20000000001</v>
      </c>
      <c r="G33" s="218">
        <v>94834.799999999988</v>
      </c>
    </row>
    <row r="34" spans="1:7" ht="14.45" customHeight="1" x14ac:dyDescent="0.25">
      <c r="A34" s="85" t="s">
        <v>330</v>
      </c>
      <c r="B34" s="219">
        <v>15000</v>
      </c>
      <c r="C34" s="219">
        <v>-5700</v>
      </c>
      <c r="D34" s="218">
        <v>9300</v>
      </c>
      <c r="E34" s="219">
        <v>7203.6</v>
      </c>
      <c r="F34" s="219">
        <v>7203.6</v>
      </c>
      <c r="G34" s="218">
        <v>2096.3999999999996</v>
      </c>
    </row>
    <row r="35" spans="1:7" ht="14.45" customHeight="1" x14ac:dyDescent="0.25">
      <c r="A35" s="85" t="s">
        <v>331</v>
      </c>
      <c r="B35" s="219">
        <v>10000</v>
      </c>
      <c r="C35" s="219">
        <v>0</v>
      </c>
      <c r="D35" s="218">
        <v>10000</v>
      </c>
      <c r="E35" s="219">
        <v>1026</v>
      </c>
      <c r="F35" s="219">
        <v>1026</v>
      </c>
      <c r="G35" s="218">
        <v>8974</v>
      </c>
    </row>
    <row r="36" spans="1:7" ht="14.45" customHeight="1" x14ac:dyDescent="0.25">
      <c r="A36" s="85" t="s">
        <v>332</v>
      </c>
      <c r="B36" s="219">
        <v>350283.07</v>
      </c>
      <c r="C36" s="219">
        <v>999366</v>
      </c>
      <c r="D36" s="218">
        <v>1349649.07</v>
      </c>
      <c r="E36" s="219">
        <v>1175227.1200000001</v>
      </c>
      <c r="F36" s="219">
        <v>1175227.1200000001</v>
      </c>
      <c r="G36" s="218">
        <v>174421.94999999995</v>
      </c>
    </row>
    <row r="37" spans="1:7" ht="14.45" customHeight="1" x14ac:dyDescent="0.25">
      <c r="A37" s="85" t="s">
        <v>333</v>
      </c>
      <c r="B37" s="219">
        <v>48000</v>
      </c>
      <c r="C37" s="219">
        <v>0</v>
      </c>
      <c r="D37" s="218">
        <v>48000</v>
      </c>
      <c r="E37" s="219">
        <v>37339</v>
      </c>
      <c r="F37" s="219">
        <v>37339</v>
      </c>
      <c r="G37" s="218">
        <v>10661</v>
      </c>
    </row>
    <row r="38" spans="1:7" x14ac:dyDescent="0.25">
      <c r="A38" s="84" t="s">
        <v>334</v>
      </c>
      <c r="B38" s="83">
        <f t="shared" ref="B38:G38" si="4">SUM(B39:B47)</f>
        <v>0</v>
      </c>
      <c r="C38" s="83">
        <f t="shared" si="4"/>
        <v>0</v>
      </c>
      <c r="D38" s="83">
        <f t="shared" si="4"/>
        <v>0</v>
      </c>
      <c r="E38" s="83">
        <f t="shared" si="4"/>
        <v>0</v>
      </c>
      <c r="F38" s="83">
        <f t="shared" si="4"/>
        <v>0</v>
      </c>
      <c r="G38" s="83">
        <f t="shared" si="4"/>
        <v>0</v>
      </c>
    </row>
    <row r="39" spans="1:7" x14ac:dyDescent="0.25">
      <c r="A39" s="85" t="s">
        <v>335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336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337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338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5"/>
        <v>0</v>
      </c>
    </row>
    <row r="43" spans="1:7" x14ac:dyDescent="0.25">
      <c r="A43" s="85" t="s">
        <v>339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5"/>
        <v>0</v>
      </c>
    </row>
    <row r="44" spans="1:7" x14ac:dyDescent="0.25">
      <c r="A44" s="85" t="s">
        <v>340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342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344</v>
      </c>
      <c r="B48" s="83">
        <f t="shared" ref="B48:G48" si="6">SUM(B49:B57)</f>
        <v>0</v>
      </c>
      <c r="C48" s="83">
        <f t="shared" si="6"/>
        <v>104220</v>
      </c>
      <c r="D48" s="83">
        <f t="shared" si="6"/>
        <v>104220</v>
      </c>
      <c r="E48" s="83">
        <f t="shared" si="6"/>
        <v>46547.9</v>
      </c>
      <c r="F48" s="83">
        <f t="shared" si="6"/>
        <v>46547.9</v>
      </c>
      <c r="G48" s="83">
        <f t="shared" si="6"/>
        <v>57672.100000000006</v>
      </c>
    </row>
    <row r="49" spans="1:7" x14ac:dyDescent="0.25">
      <c r="A49" s="85" t="s">
        <v>345</v>
      </c>
      <c r="B49" s="221">
        <v>0</v>
      </c>
      <c r="C49" s="221">
        <v>23820</v>
      </c>
      <c r="D49" s="220">
        <v>23820</v>
      </c>
      <c r="E49" s="221">
        <v>21705.34</v>
      </c>
      <c r="F49" s="221">
        <v>21705.34</v>
      </c>
      <c r="G49" s="220">
        <v>2114.66</v>
      </c>
    </row>
    <row r="50" spans="1:7" x14ac:dyDescent="0.25">
      <c r="A50" s="85" t="s">
        <v>346</v>
      </c>
      <c r="B50" s="221">
        <v>0</v>
      </c>
      <c r="C50" s="221">
        <v>80400</v>
      </c>
      <c r="D50" s="220">
        <v>80400</v>
      </c>
      <c r="E50" s="221">
        <v>24842.560000000001</v>
      </c>
      <c r="F50" s="221">
        <v>24842.560000000001</v>
      </c>
      <c r="G50" s="220">
        <v>55557.440000000002</v>
      </c>
    </row>
    <row r="51" spans="1:7" x14ac:dyDescent="0.25">
      <c r="A51" s="85" t="s">
        <v>347</v>
      </c>
      <c r="B51" s="220">
        <v>0</v>
      </c>
      <c r="C51" s="220">
        <v>0</v>
      </c>
      <c r="D51" s="220">
        <v>0</v>
      </c>
      <c r="E51" s="220">
        <v>0</v>
      </c>
      <c r="F51" s="220">
        <v>0</v>
      </c>
      <c r="G51" s="220">
        <v>0</v>
      </c>
    </row>
    <row r="52" spans="1:7" x14ac:dyDescent="0.25">
      <c r="A52" s="85" t="s">
        <v>348</v>
      </c>
      <c r="B52" s="220">
        <v>0</v>
      </c>
      <c r="C52" s="220">
        <v>0</v>
      </c>
      <c r="D52" s="220">
        <v>0</v>
      </c>
      <c r="E52" s="220">
        <v>0</v>
      </c>
      <c r="F52" s="220">
        <v>0</v>
      </c>
      <c r="G52" s="220">
        <v>0</v>
      </c>
    </row>
    <row r="53" spans="1:7" x14ac:dyDescent="0.25">
      <c r="A53" s="85" t="s">
        <v>349</v>
      </c>
      <c r="B53" s="220">
        <v>0</v>
      </c>
      <c r="C53" s="220">
        <v>0</v>
      </c>
      <c r="D53" s="220">
        <v>0</v>
      </c>
      <c r="E53" s="220">
        <v>0</v>
      </c>
      <c r="F53" s="220">
        <v>0</v>
      </c>
      <c r="G53" s="220">
        <v>0</v>
      </c>
    </row>
    <row r="54" spans="1:7" x14ac:dyDescent="0.25">
      <c r="A54" s="85" t="s">
        <v>350</v>
      </c>
      <c r="B54" s="220">
        <v>0</v>
      </c>
      <c r="C54" s="220">
        <v>0</v>
      </c>
      <c r="D54" s="220">
        <v>0</v>
      </c>
      <c r="E54" s="220">
        <v>0</v>
      </c>
      <c r="F54" s="220">
        <v>0</v>
      </c>
      <c r="G54" s="220">
        <v>0</v>
      </c>
    </row>
    <row r="55" spans="1:7" x14ac:dyDescent="0.25">
      <c r="A55" s="85" t="s">
        <v>351</v>
      </c>
      <c r="B55" s="220">
        <v>0</v>
      </c>
      <c r="C55" s="220">
        <v>0</v>
      </c>
      <c r="D55" s="220">
        <v>0</v>
      </c>
      <c r="E55" s="220">
        <v>0</v>
      </c>
      <c r="F55" s="220">
        <v>0</v>
      </c>
      <c r="G55" s="220">
        <v>0</v>
      </c>
    </row>
    <row r="56" spans="1:7" x14ac:dyDescent="0.25">
      <c r="A56" s="85" t="s">
        <v>352</v>
      </c>
      <c r="B56" s="220">
        <v>0</v>
      </c>
      <c r="C56" s="220">
        <v>0</v>
      </c>
      <c r="D56" s="220">
        <v>0</v>
      </c>
      <c r="E56" s="220">
        <v>0</v>
      </c>
      <c r="F56" s="220">
        <v>0</v>
      </c>
      <c r="G56" s="220">
        <v>0</v>
      </c>
    </row>
    <row r="57" spans="1:7" x14ac:dyDescent="0.25">
      <c r="A57" s="85" t="s">
        <v>353</v>
      </c>
      <c r="B57" s="220">
        <v>0</v>
      </c>
      <c r="C57" s="220">
        <v>0</v>
      </c>
      <c r="D57" s="220">
        <v>0</v>
      </c>
      <c r="E57" s="220">
        <v>0</v>
      </c>
      <c r="F57" s="220">
        <v>0</v>
      </c>
      <c r="G57" s="220">
        <v>0</v>
      </c>
    </row>
    <row r="58" spans="1:7" x14ac:dyDescent="0.25">
      <c r="A58" s="84" t="s">
        <v>354</v>
      </c>
      <c r="B58" s="83">
        <f t="shared" ref="B58:G58" si="7">SUM(B59:B61)</f>
        <v>0</v>
      </c>
      <c r="C58" s="83">
        <f t="shared" si="7"/>
        <v>0</v>
      </c>
      <c r="D58" s="83">
        <f t="shared" si="7"/>
        <v>0</v>
      </c>
      <c r="E58" s="83">
        <f t="shared" si="7"/>
        <v>0</v>
      </c>
      <c r="F58" s="83">
        <f t="shared" si="7"/>
        <v>0</v>
      </c>
      <c r="G58" s="83">
        <f t="shared" si="7"/>
        <v>0</v>
      </c>
    </row>
    <row r="59" spans="1:7" x14ac:dyDescent="0.25">
      <c r="A59" s="85" t="s">
        <v>355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356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8">D60-E60</f>
        <v>0</v>
      </c>
    </row>
    <row r="61" spans="1:7" x14ac:dyDescent="0.25">
      <c r="A61" s="85" t="s">
        <v>357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8"/>
        <v>0</v>
      </c>
    </row>
    <row r="62" spans="1:7" x14ac:dyDescent="0.25">
      <c r="A62" s="84" t="s">
        <v>358</v>
      </c>
      <c r="B62" s="83">
        <f t="shared" ref="B62:G62" si="9">SUM(B63:B67,B69:B70)</f>
        <v>0</v>
      </c>
      <c r="C62" s="83">
        <f t="shared" si="9"/>
        <v>0</v>
      </c>
      <c r="D62" s="83">
        <f t="shared" si="9"/>
        <v>0</v>
      </c>
      <c r="E62" s="83">
        <f t="shared" si="9"/>
        <v>0</v>
      </c>
      <c r="F62" s="83">
        <f t="shared" si="9"/>
        <v>0</v>
      </c>
      <c r="G62" s="83">
        <f t="shared" si="9"/>
        <v>0</v>
      </c>
    </row>
    <row r="63" spans="1:7" x14ac:dyDescent="0.25">
      <c r="A63" s="85" t="s">
        <v>359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0">D64-E64</f>
        <v>0</v>
      </c>
    </row>
    <row r="65" spans="1:7" x14ac:dyDescent="0.25">
      <c r="A65" s="85" t="s">
        <v>361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0"/>
        <v>0</v>
      </c>
    </row>
    <row r="66" spans="1:7" x14ac:dyDescent="0.25">
      <c r="A66" s="85" t="s">
        <v>362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0"/>
        <v>0</v>
      </c>
    </row>
    <row r="67" spans="1:7" x14ac:dyDescent="0.25">
      <c r="A67" s="85" t="s">
        <v>363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0"/>
        <v>0</v>
      </c>
    </row>
    <row r="68" spans="1:7" x14ac:dyDescent="0.25">
      <c r="A68" s="85" t="s">
        <v>364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0"/>
        <v>0</v>
      </c>
    </row>
    <row r="69" spans="1:7" x14ac:dyDescent="0.25">
      <c r="A69" s="85" t="s">
        <v>365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0"/>
        <v>0</v>
      </c>
    </row>
    <row r="70" spans="1:7" x14ac:dyDescent="0.25">
      <c r="A70" s="85" t="s">
        <v>366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0"/>
        <v>0</v>
      </c>
    </row>
    <row r="71" spans="1:7" x14ac:dyDescent="0.25">
      <c r="A71" s="84" t="s">
        <v>367</v>
      </c>
      <c r="B71" s="83">
        <f t="shared" ref="B71:G71" si="11">SUM(B72:B74)</f>
        <v>0</v>
      </c>
      <c r="C71" s="83">
        <f t="shared" si="11"/>
        <v>0</v>
      </c>
      <c r="D71" s="83">
        <f t="shared" si="11"/>
        <v>0</v>
      </c>
      <c r="E71" s="83">
        <f t="shared" si="11"/>
        <v>0</v>
      </c>
      <c r="F71" s="83">
        <f t="shared" si="11"/>
        <v>0</v>
      </c>
      <c r="G71" s="83">
        <f t="shared" si="11"/>
        <v>0</v>
      </c>
    </row>
    <row r="72" spans="1:7" x14ac:dyDescent="0.25">
      <c r="A72" s="85" t="s">
        <v>368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369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2">D73-E73</f>
        <v>0</v>
      </c>
    </row>
    <row r="74" spans="1:7" x14ac:dyDescent="0.25">
      <c r="A74" s="85" t="s">
        <v>370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2"/>
        <v>0</v>
      </c>
    </row>
    <row r="75" spans="1:7" x14ac:dyDescent="0.25">
      <c r="A75" s="84" t="s">
        <v>371</v>
      </c>
      <c r="B75" s="83">
        <f t="shared" ref="B75:G75" si="13">SUM(B76:B82)</f>
        <v>0</v>
      </c>
      <c r="C75" s="83">
        <f t="shared" si="13"/>
        <v>0</v>
      </c>
      <c r="D75" s="83">
        <f t="shared" si="13"/>
        <v>0</v>
      </c>
      <c r="E75" s="83">
        <f t="shared" si="13"/>
        <v>0</v>
      </c>
      <c r="F75" s="83">
        <f t="shared" si="13"/>
        <v>0</v>
      </c>
      <c r="G75" s="83">
        <f t="shared" si="13"/>
        <v>0</v>
      </c>
    </row>
    <row r="76" spans="1:7" x14ac:dyDescent="0.25">
      <c r="A76" s="85" t="s">
        <v>372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373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4">D77-E77</f>
        <v>0</v>
      </c>
    </row>
    <row r="78" spans="1:7" x14ac:dyDescent="0.25">
      <c r="A78" s="85" t="s">
        <v>374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4"/>
        <v>0</v>
      </c>
    </row>
    <row r="79" spans="1:7" x14ac:dyDescent="0.25">
      <c r="A79" s="85" t="s">
        <v>375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4"/>
        <v>0</v>
      </c>
    </row>
    <row r="80" spans="1:7" x14ac:dyDescent="0.25">
      <c r="A80" s="85" t="s">
        <v>376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4"/>
        <v>0</v>
      </c>
    </row>
    <row r="81" spans="1:7" x14ac:dyDescent="0.25">
      <c r="A81" s="85" t="s">
        <v>377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4"/>
        <v>0</v>
      </c>
    </row>
    <row r="82" spans="1:7" x14ac:dyDescent="0.25">
      <c r="A82" s="85" t="s">
        <v>378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4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379</v>
      </c>
      <c r="B84" s="83">
        <f t="shared" ref="B84:G84" si="15">SUM(B85,B93,B103,B113,B123,B133,B137,B146,B150)</f>
        <v>0</v>
      </c>
      <c r="C84" s="83">
        <f t="shared" si="15"/>
        <v>0</v>
      </c>
      <c r="D84" s="83">
        <f t="shared" si="15"/>
        <v>0</v>
      </c>
      <c r="E84" s="83">
        <f t="shared" si="15"/>
        <v>0</v>
      </c>
      <c r="F84" s="83">
        <f t="shared" si="15"/>
        <v>0</v>
      </c>
      <c r="G84" s="83">
        <f t="shared" si="15"/>
        <v>0</v>
      </c>
    </row>
    <row r="85" spans="1:7" x14ac:dyDescent="0.25">
      <c r="A85" s="84" t="s">
        <v>306</v>
      </c>
      <c r="B85" s="83">
        <f t="shared" ref="B85:G85" si="16">SUM(B86:B92)</f>
        <v>0</v>
      </c>
      <c r="C85" s="83">
        <f t="shared" si="16"/>
        <v>0</v>
      </c>
      <c r="D85" s="83">
        <f t="shared" si="16"/>
        <v>0</v>
      </c>
      <c r="E85" s="83">
        <f t="shared" si="16"/>
        <v>0</v>
      </c>
      <c r="F85" s="83">
        <f t="shared" si="16"/>
        <v>0</v>
      </c>
      <c r="G85" s="83">
        <f t="shared" si="16"/>
        <v>0</v>
      </c>
    </row>
    <row r="86" spans="1:7" x14ac:dyDescent="0.25">
      <c r="A86" s="85" t="s">
        <v>307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308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7">D87-E87</f>
        <v>0</v>
      </c>
    </row>
    <row r="88" spans="1:7" x14ac:dyDescent="0.25">
      <c r="A88" s="85" t="s">
        <v>309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7"/>
        <v>0</v>
      </c>
    </row>
    <row r="89" spans="1:7" x14ac:dyDescent="0.25">
      <c r="A89" s="85" t="s">
        <v>310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7"/>
        <v>0</v>
      </c>
    </row>
    <row r="90" spans="1:7" x14ac:dyDescent="0.25">
      <c r="A90" s="85" t="s">
        <v>311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7"/>
        <v>0</v>
      </c>
    </row>
    <row r="91" spans="1:7" x14ac:dyDescent="0.25">
      <c r="A91" s="85" t="s">
        <v>312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7"/>
        <v>0</v>
      </c>
    </row>
    <row r="92" spans="1:7" x14ac:dyDescent="0.25">
      <c r="A92" s="85" t="s">
        <v>313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7"/>
        <v>0</v>
      </c>
    </row>
    <row r="93" spans="1:7" x14ac:dyDescent="0.25">
      <c r="A93" s="84" t="s">
        <v>314</v>
      </c>
      <c r="B93" s="83">
        <f t="shared" ref="B93:G93" si="18">SUM(B94:B102)</f>
        <v>0</v>
      </c>
      <c r="C93" s="83">
        <f t="shared" si="18"/>
        <v>0</v>
      </c>
      <c r="D93" s="83">
        <f t="shared" si="18"/>
        <v>0</v>
      </c>
      <c r="E93" s="83">
        <f t="shared" si="18"/>
        <v>0</v>
      </c>
      <c r="F93" s="83">
        <f t="shared" si="18"/>
        <v>0</v>
      </c>
      <c r="G93" s="83">
        <f t="shared" si="18"/>
        <v>0</v>
      </c>
    </row>
    <row r="94" spans="1:7" x14ac:dyDescent="0.25">
      <c r="A94" s="85" t="s">
        <v>315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316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9">D95-E95</f>
        <v>0</v>
      </c>
    </row>
    <row r="96" spans="1:7" x14ac:dyDescent="0.25">
      <c r="A96" s="85" t="s">
        <v>317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9"/>
        <v>0</v>
      </c>
    </row>
    <row r="97" spans="1:7" x14ac:dyDescent="0.25">
      <c r="A97" s="85" t="s">
        <v>318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9"/>
        <v>0</v>
      </c>
    </row>
    <row r="98" spans="1:7" x14ac:dyDescent="0.25">
      <c r="A98" s="87" t="s">
        <v>319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9"/>
        <v>0</v>
      </c>
    </row>
    <row r="99" spans="1:7" x14ac:dyDescent="0.25">
      <c r="A99" s="85" t="s">
        <v>320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9"/>
        <v>0</v>
      </c>
    </row>
    <row r="100" spans="1:7" x14ac:dyDescent="0.25">
      <c r="A100" s="85" t="s">
        <v>321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9"/>
        <v>0</v>
      </c>
    </row>
    <row r="101" spans="1:7" x14ac:dyDescent="0.25">
      <c r="A101" s="85" t="s">
        <v>322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9"/>
        <v>0</v>
      </c>
    </row>
    <row r="102" spans="1:7" x14ac:dyDescent="0.25">
      <c r="A102" s="85" t="s">
        <v>323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9"/>
        <v>0</v>
      </c>
    </row>
    <row r="103" spans="1:7" x14ac:dyDescent="0.25">
      <c r="A103" s="84" t="s">
        <v>324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325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326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0">D105-E105</f>
        <v>0</v>
      </c>
    </row>
    <row r="106" spans="1:7" x14ac:dyDescent="0.25">
      <c r="A106" s="85" t="s">
        <v>327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0"/>
        <v>0</v>
      </c>
    </row>
    <row r="107" spans="1:7" x14ac:dyDescent="0.25">
      <c r="A107" s="85" t="s">
        <v>328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0"/>
        <v>0</v>
      </c>
    </row>
    <row r="108" spans="1:7" x14ac:dyDescent="0.25">
      <c r="A108" s="85" t="s">
        <v>329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0"/>
        <v>0</v>
      </c>
    </row>
    <row r="109" spans="1:7" x14ac:dyDescent="0.25">
      <c r="A109" s="85" t="s">
        <v>330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0"/>
        <v>0</v>
      </c>
    </row>
    <row r="110" spans="1:7" x14ac:dyDescent="0.25">
      <c r="A110" s="85" t="s">
        <v>331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0"/>
        <v>0</v>
      </c>
    </row>
    <row r="111" spans="1:7" x14ac:dyDescent="0.25">
      <c r="A111" s="85" t="s">
        <v>332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0"/>
        <v>0</v>
      </c>
    </row>
    <row r="112" spans="1:7" x14ac:dyDescent="0.25">
      <c r="A112" s="85" t="s">
        <v>333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0"/>
        <v>0</v>
      </c>
    </row>
    <row r="113" spans="1:7" x14ac:dyDescent="0.25">
      <c r="A113" s="84" t="s">
        <v>334</v>
      </c>
      <c r="B113" s="83">
        <f t="shared" ref="B113:G113" si="21">SUM(B114:B122)</f>
        <v>0</v>
      </c>
      <c r="C113" s="83">
        <f t="shared" si="21"/>
        <v>0</v>
      </c>
      <c r="D113" s="83">
        <f t="shared" si="21"/>
        <v>0</v>
      </c>
      <c r="E113" s="83">
        <f t="shared" si="21"/>
        <v>0</v>
      </c>
      <c r="F113" s="83">
        <f t="shared" si="21"/>
        <v>0</v>
      </c>
      <c r="G113" s="83">
        <f t="shared" si="21"/>
        <v>0</v>
      </c>
    </row>
    <row r="114" spans="1:7" x14ac:dyDescent="0.25">
      <c r="A114" s="85" t="s">
        <v>335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336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2">D115-E115</f>
        <v>0</v>
      </c>
    </row>
    <row r="116" spans="1:7" x14ac:dyDescent="0.25">
      <c r="A116" s="85" t="s">
        <v>337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2"/>
        <v>0</v>
      </c>
    </row>
    <row r="117" spans="1:7" x14ac:dyDescent="0.25">
      <c r="A117" s="85" t="s">
        <v>338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2"/>
        <v>0</v>
      </c>
    </row>
    <row r="118" spans="1:7" x14ac:dyDescent="0.25">
      <c r="A118" s="85" t="s">
        <v>339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2"/>
        <v>0</v>
      </c>
    </row>
    <row r="119" spans="1:7" x14ac:dyDescent="0.25">
      <c r="A119" s="85" t="s">
        <v>340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2"/>
        <v>0</v>
      </c>
    </row>
    <row r="120" spans="1:7" x14ac:dyDescent="0.25">
      <c r="A120" s="85" t="s">
        <v>341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2"/>
        <v>0</v>
      </c>
    </row>
    <row r="121" spans="1:7" x14ac:dyDescent="0.25">
      <c r="A121" s="85" t="s">
        <v>342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2"/>
        <v>0</v>
      </c>
    </row>
    <row r="122" spans="1:7" x14ac:dyDescent="0.25">
      <c r="A122" s="85" t="s">
        <v>343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2"/>
        <v>0</v>
      </c>
    </row>
    <row r="123" spans="1:7" x14ac:dyDescent="0.25">
      <c r="A123" s="84" t="s">
        <v>344</v>
      </c>
      <c r="B123" s="83">
        <f t="shared" ref="B123:G123" si="23">SUM(B124:B132)</f>
        <v>0</v>
      </c>
      <c r="C123" s="83">
        <f t="shared" si="23"/>
        <v>0</v>
      </c>
      <c r="D123" s="83">
        <f t="shared" si="23"/>
        <v>0</v>
      </c>
      <c r="E123" s="83">
        <f t="shared" si="23"/>
        <v>0</v>
      </c>
      <c r="F123" s="83">
        <f t="shared" si="23"/>
        <v>0</v>
      </c>
      <c r="G123" s="83">
        <f t="shared" si="23"/>
        <v>0</v>
      </c>
    </row>
    <row r="124" spans="1:7" x14ac:dyDescent="0.25">
      <c r="A124" s="85" t="s">
        <v>345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346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4">D125-E125</f>
        <v>0</v>
      </c>
    </row>
    <row r="126" spans="1:7" x14ac:dyDescent="0.25">
      <c r="A126" s="85" t="s">
        <v>347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4"/>
        <v>0</v>
      </c>
    </row>
    <row r="127" spans="1:7" x14ac:dyDescent="0.25">
      <c r="A127" s="85" t="s">
        <v>348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4"/>
        <v>0</v>
      </c>
    </row>
    <row r="128" spans="1:7" x14ac:dyDescent="0.25">
      <c r="A128" s="85" t="s">
        <v>349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4"/>
        <v>0</v>
      </c>
    </row>
    <row r="129" spans="1:7" x14ac:dyDescent="0.25">
      <c r="A129" s="85" t="s">
        <v>350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4"/>
        <v>0</v>
      </c>
    </row>
    <row r="130" spans="1:7" x14ac:dyDescent="0.25">
      <c r="A130" s="85" t="s">
        <v>351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4"/>
        <v>0</v>
      </c>
    </row>
    <row r="131" spans="1:7" x14ac:dyDescent="0.25">
      <c r="A131" s="85" t="s">
        <v>352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4"/>
        <v>0</v>
      </c>
    </row>
    <row r="132" spans="1:7" x14ac:dyDescent="0.25">
      <c r="A132" s="85" t="s">
        <v>353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4"/>
        <v>0</v>
      </c>
    </row>
    <row r="133" spans="1:7" x14ac:dyDescent="0.25">
      <c r="A133" s="84" t="s">
        <v>354</v>
      </c>
      <c r="B133" s="83">
        <f t="shared" ref="B133:G133" si="25">SUM(B134:B136)</f>
        <v>0</v>
      </c>
      <c r="C133" s="83">
        <f t="shared" si="25"/>
        <v>0</v>
      </c>
      <c r="D133" s="83">
        <f t="shared" si="25"/>
        <v>0</v>
      </c>
      <c r="E133" s="83">
        <f t="shared" si="25"/>
        <v>0</v>
      </c>
      <c r="F133" s="83">
        <f t="shared" si="25"/>
        <v>0</v>
      </c>
      <c r="G133" s="83">
        <f t="shared" si="25"/>
        <v>0</v>
      </c>
    </row>
    <row r="134" spans="1:7" x14ac:dyDescent="0.25">
      <c r="A134" s="85" t="s">
        <v>355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356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6">D135-E135</f>
        <v>0</v>
      </c>
    </row>
    <row r="136" spans="1:7" x14ac:dyDescent="0.25">
      <c r="A136" s="85" t="s">
        <v>357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6"/>
        <v>0</v>
      </c>
    </row>
    <row r="137" spans="1:7" x14ac:dyDescent="0.25">
      <c r="A137" s="84" t="s">
        <v>358</v>
      </c>
      <c r="B137" s="83">
        <f t="shared" ref="B137:G137" si="27">SUM(B138:B142,B144:B145)</f>
        <v>0</v>
      </c>
      <c r="C137" s="83">
        <f t="shared" si="27"/>
        <v>0</v>
      </c>
      <c r="D137" s="83">
        <f t="shared" si="27"/>
        <v>0</v>
      </c>
      <c r="E137" s="83">
        <f t="shared" si="27"/>
        <v>0</v>
      </c>
      <c r="F137" s="83">
        <f t="shared" si="27"/>
        <v>0</v>
      </c>
      <c r="G137" s="83">
        <f t="shared" si="27"/>
        <v>0</v>
      </c>
    </row>
    <row r="138" spans="1:7" x14ac:dyDescent="0.25">
      <c r="A138" s="85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8">D139-E139</f>
        <v>0</v>
      </c>
    </row>
    <row r="140" spans="1:7" x14ac:dyDescent="0.25">
      <c r="A140" s="85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8"/>
        <v>0</v>
      </c>
    </row>
    <row r="141" spans="1:7" x14ac:dyDescent="0.25">
      <c r="A141" s="85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8"/>
        <v>0</v>
      </c>
    </row>
    <row r="142" spans="1:7" x14ac:dyDescent="0.25">
      <c r="A142" s="85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8"/>
        <v>0</v>
      </c>
    </row>
    <row r="143" spans="1:7" x14ac:dyDescent="0.25">
      <c r="A143" s="85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8"/>
        <v>0</v>
      </c>
    </row>
    <row r="144" spans="1:7" x14ac:dyDescent="0.25">
      <c r="A144" s="85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8"/>
        <v>0</v>
      </c>
    </row>
    <row r="145" spans="1:7" x14ac:dyDescent="0.25">
      <c r="A145" s="85" t="s">
        <v>366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8"/>
        <v>0</v>
      </c>
    </row>
    <row r="146" spans="1:7" x14ac:dyDescent="0.25">
      <c r="A146" s="84" t="s">
        <v>367</v>
      </c>
      <c r="B146" s="83">
        <f t="shared" ref="B146:G146" si="29">SUM(B147:B149)</f>
        <v>0</v>
      </c>
      <c r="C146" s="83">
        <f t="shared" si="29"/>
        <v>0</v>
      </c>
      <c r="D146" s="83">
        <f t="shared" si="29"/>
        <v>0</v>
      </c>
      <c r="E146" s="83">
        <f t="shared" si="29"/>
        <v>0</v>
      </c>
      <c r="F146" s="83">
        <f t="shared" si="29"/>
        <v>0</v>
      </c>
      <c r="G146" s="83">
        <f t="shared" si="29"/>
        <v>0</v>
      </c>
    </row>
    <row r="147" spans="1:7" x14ac:dyDescent="0.25">
      <c r="A147" s="85" t="s">
        <v>368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369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0">D148-E148</f>
        <v>0</v>
      </c>
    </row>
    <row r="149" spans="1:7" x14ac:dyDescent="0.25">
      <c r="A149" s="85" t="s">
        <v>370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0"/>
        <v>0</v>
      </c>
    </row>
    <row r="150" spans="1:7" x14ac:dyDescent="0.25">
      <c r="A150" s="84" t="s">
        <v>371</v>
      </c>
      <c r="B150" s="83">
        <f t="shared" ref="B150:G150" si="31">SUM(B151:B157)</f>
        <v>0</v>
      </c>
      <c r="C150" s="83">
        <f t="shared" si="31"/>
        <v>0</v>
      </c>
      <c r="D150" s="83">
        <f t="shared" si="31"/>
        <v>0</v>
      </c>
      <c r="E150" s="83">
        <f t="shared" si="31"/>
        <v>0</v>
      </c>
      <c r="F150" s="83">
        <f t="shared" si="31"/>
        <v>0</v>
      </c>
      <c r="G150" s="83">
        <f t="shared" si="31"/>
        <v>0</v>
      </c>
    </row>
    <row r="151" spans="1:7" x14ac:dyDescent="0.25">
      <c r="A151" s="85" t="s">
        <v>372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373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2">D152-E152</f>
        <v>0</v>
      </c>
    </row>
    <row r="153" spans="1:7" x14ac:dyDescent="0.25">
      <c r="A153" s="85" t="s">
        <v>374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2"/>
        <v>0</v>
      </c>
    </row>
    <row r="154" spans="1:7" x14ac:dyDescent="0.25">
      <c r="A154" s="87" t="s">
        <v>375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2"/>
        <v>0</v>
      </c>
    </row>
    <row r="155" spans="1:7" x14ac:dyDescent="0.25">
      <c r="A155" s="85" t="s">
        <v>376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2"/>
        <v>0</v>
      </c>
    </row>
    <row r="156" spans="1:7" x14ac:dyDescent="0.25">
      <c r="A156" s="85" t="s">
        <v>377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2"/>
        <v>0</v>
      </c>
    </row>
    <row r="157" spans="1:7" x14ac:dyDescent="0.25">
      <c r="A157" s="85" t="s">
        <v>378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2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380</v>
      </c>
      <c r="B159" s="90">
        <f t="shared" ref="B159:G159" si="33">B9+B84</f>
        <v>3832857.5999999996</v>
      </c>
      <c r="C159" s="90">
        <f t="shared" si="33"/>
        <v>1329743.6000000001</v>
      </c>
      <c r="D159" s="90">
        <f t="shared" si="33"/>
        <v>5162601.2</v>
      </c>
      <c r="E159" s="90">
        <f t="shared" si="33"/>
        <v>3283765.5100000002</v>
      </c>
      <c r="F159" s="90">
        <f t="shared" si="33"/>
        <v>3283765.5100000002</v>
      </c>
      <c r="G159" s="90">
        <f t="shared" si="33"/>
        <v>1878835.69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7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381</v>
      </c>
      <c r="B1" s="189"/>
      <c r="C1" s="189"/>
      <c r="D1" s="189"/>
      <c r="E1" s="189"/>
      <c r="F1" s="189"/>
      <c r="G1" s="190"/>
    </row>
    <row r="2" spans="1:7" ht="15" customHeight="1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298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382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01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83" t="s">
        <v>6</v>
      </c>
      <c r="B7" s="185" t="s">
        <v>300</v>
      </c>
      <c r="C7" s="185"/>
      <c r="D7" s="185"/>
      <c r="E7" s="185"/>
      <c r="F7" s="185"/>
      <c r="G7" s="187" t="s">
        <v>301</v>
      </c>
    </row>
    <row r="8" spans="1:7" ht="30" x14ac:dyDescent="0.25">
      <c r="A8" s="184"/>
      <c r="B8" s="25" t="s">
        <v>206</v>
      </c>
      <c r="C8" s="7" t="s">
        <v>232</v>
      </c>
      <c r="D8" s="25" t="s">
        <v>233</v>
      </c>
      <c r="E8" s="25" t="s">
        <v>191</v>
      </c>
      <c r="F8" s="25" t="s">
        <v>207</v>
      </c>
      <c r="G8" s="186"/>
    </row>
    <row r="9" spans="1:7" ht="15.75" customHeight="1" x14ac:dyDescent="0.25">
      <c r="A9" s="26" t="s">
        <v>383</v>
      </c>
      <c r="B9" s="30">
        <f>SUM(B10:B17)</f>
        <v>3832857.6</v>
      </c>
      <c r="C9" s="30">
        <f t="shared" ref="C9:G9" si="0">SUM(C10:C17)</f>
        <v>1329743.6000000001</v>
      </c>
      <c r="D9" s="30">
        <f t="shared" si="0"/>
        <v>5162601.2</v>
      </c>
      <c r="E9" s="30">
        <f t="shared" si="0"/>
        <v>3283765.51</v>
      </c>
      <c r="F9" s="30">
        <f t="shared" si="0"/>
        <v>3283765.51</v>
      </c>
      <c r="G9" s="30">
        <f t="shared" si="0"/>
        <v>1878835.6900000002</v>
      </c>
    </row>
    <row r="10" spans="1:7" x14ac:dyDescent="0.25">
      <c r="A10" s="223" t="s">
        <v>595</v>
      </c>
      <c r="B10" s="224">
        <v>3320241.6</v>
      </c>
      <c r="C10" s="224">
        <v>1110109.6000000001</v>
      </c>
      <c r="D10" s="222">
        <v>4430351.2</v>
      </c>
      <c r="E10" s="224">
        <v>2892446.69</v>
      </c>
      <c r="F10" s="224">
        <v>2892446.69</v>
      </c>
      <c r="G10" s="222">
        <v>1537904.5100000002</v>
      </c>
    </row>
    <row r="11" spans="1:7" x14ac:dyDescent="0.25">
      <c r="A11" s="223" t="s">
        <v>596</v>
      </c>
      <c r="B11" s="224">
        <v>161096</v>
      </c>
      <c r="C11" s="224">
        <v>-6196</v>
      </c>
      <c r="D11" s="222">
        <v>154900</v>
      </c>
      <c r="E11" s="224">
        <v>77122.600000000006</v>
      </c>
      <c r="F11" s="224">
        <v>77122.600000000006</v>
      </c>
      <c r="G11" s="222">
        <v>77777.399999999994</v>
      </c>
    </row>
    <row r="12" spans="1:7" x14ac:dyDescent="0.25">
      <c r="A12" s="223" t="s">
        <v>597</v>
      </c>
      <c r="B12" s="224">
        <v>351520</v>
      </c>
      <c r="C12" s="224">
        <v>225830</v>
      </c>
      <c r="D12" s="222">
        <v>577350</v>
      </c>
      <c r="E12" s="224">
        <v>314196.21999999997</v>
      </c>
      <c r="F12" s="224">
        <v>314196.21999999997</v>
      </c>
      <c r="G12" s="222">
        <v>263153.78000000003</v>
      </c>
    </row>
    <row r="13" spans="1:7" x14ac:dyDescent="0.25">
      <c r="A13" s="63" t="s">
        <v>387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152</v>
      </c>
      <c r="B18" s="49"/>
      <c r="C18" s="49"/>
      <c r="D18" s="49"/>
      <c r="E18" s="49"/>
      <c r="F18" s="49"/>
      <c r="G18" s="49"/>
    </row>
    <row r="19" spans="1:7" x14ac:dyDescent="0.25">
      <c r="A19" s="3" t="s">
        <v>392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152</v>
      </c>
      <c r="B28" s="49"/>
      <c r="C28" s="49"/>
      <c r="D28" s="49"/>
      <c r="E28" s="49"/>
      <c r="F28" s="49"/>
      <c r="G28" s="49"/>
    </row>
    <row r="29" spans="1:7" x14ac:dyDescent="0.25">
      <c r="A29" s="3" t="s">
        <v>380</v>
      </c>
      <c r="B29" s="4">
        <f>SUM(B19,B9)</f>
        <v>3832857.6</v>
      </c>
      <c r="C29" s="4">
        <f t="shared" ref="C29:G29" si="2">SUM(C19,C9)</f>
        <v>1329743.6000000001</v>
      </c>
      <c r="D29" s="4">
        <f t="shared" si="2"/>
        <v>5162601.2</v>
      </c>
      <c r="E29" s="4">
        <f t="shared" si="2"/>
        <v>3283765.51</v>
      </c>
      <c r="F29" s="4">
        <f t="shared" si="2"/>
        <v>3283765.51</v>
      </c>
      <c r="G29" s="4">
        <f t="shared" si="2"/>
        <v>1878835.6900000002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393</v>
      </c>
      <c r="B1" s="192"/>
      <c r="C1" s="192"/>
      <c r="D1" s="192"/>
      <c r="E1" s="192"/>
      <c r="F1" s="192"/>
      <c r="G1" s="192"/>
    </row>
    <row r="2" spans="1:7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x14ac:dyDescent="0.25">
      <c r="A3" s="113" t="s">
        <v>394</v>
      </c>
      <c r="B3" s="114"/>
      <c r="C3" s="114"/>
      <c r="D3" s="114"/>
      <c r="E3" s="114"/>
      <c r="F3" s="114"/>
      <c r="G3" s="115"/>
    </row>
    <row r="4" spans="1:7" x14ac:dyDescent="0.25">
      <c r="A4" s="113" t="s">
        <v>395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01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83" t="s">
        <v>6</v>
      </c>
      <c r="B7" s="178" t="s">
        <v>300</v>
      </c>
      <c r="C7" s="179"/>
      <c r="D7" s="179"/>
      <c r="E7" s="179"/>
      <c r="F7" s="180"/>
      <c r="G7" s="187" t="s">
        <v>301</v>
      </c>
    </row>
    <row r="8" spans="1:7" ht="30" x14ac:dyDescent="0.25">
      <c r="A8" s="184"/>
      <c r="B8" s="25" t="s">
        <v>206</v>
      </c>
      <c r="C8" s="7" t="s">
        <v>396</v>
      </c>
      <c r="D8" s="25" t="s">
        <v>303</v>
      </c>
      <c r="E8" s="25" t="s">
        <v>191</v>
      </c>
      <c r="F8" s="32" t="s">
        <v>207</v>
      </c>
      <c r="G8" s="186"/>
    </row>
    <row r="9" spans="1:7" ht="16.5" customHeight="1" x14ac:dyDescent="0.25">
      <c r="A9" s="26" t="s">
        <v>397</v>
      </c>
      <c r="B9" s="30">
        <f>SUM(B10,B19,B27,B37)</f>
        <v>3832857.6</v>
      </c>
      <c r="C9" s="30">
        <f t="shared" ref="C9:G9" si="0">SUM(C10,C19,C27,C37)</f>
        <v>1329743.6000000001</v>
      </c>
      <c r="D9" s="30">
        <f t="shared" si="0"/>
        <v>5162601.2</v>
      </c>
      <c r="E9" s="30">
        <f t="shared" si="0"/>
        <v>3283765.51</v>
      </c>
      <c r="F9" s="30">
        <f t="shared" si="0"/>
        <v>3283765.51</v>
      </c>
      <c r="G9" s="30">
        <f t="shared" si="0"/>
        <v>1878835.6900000004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3832857.6</v>
      </c>
      <c r="C19" s="47">
        <f t="shared" ref="C19:G19" si="2">SUM(C20:C26)</f>
        <v>1329743.6000000001</v>
      </c>
      <c r="D19" s="47">
        <f t="shared" si="2"/>
        <v>5162601.2</v>
      </c>
      <c r="E19" s="47">
        <f t="shared" si="2"/>
        <v>3283765.51</v>
      </c>
      <c r="F19" s="47">
        <f t="shared" si="2"/>
        <v>3283765.51</v>
      </c>
      <c r="G19" s="47">
        <f t="shared" si="2"/>
        <v>1878835.6900000004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226">
        <v>3832857.6</v>
      </c>
      <c r="C23" s="226">
        <v>1329743.6000000001</v>
      </c>
      <c r="D23" s="225">
        <v>5162601.2</v>
      </c>
      <c r="E23" s="226">
        <v>3283765.51</v>
      </c>
      <c r="F23" s="226">
        <v>3283765.51</v>
      </c>
      <c r="G23" s="225">
        <v>1878835.6900000004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380</v>
      </c>
      <c r="B77" s="4">
        <f>B43+B9</f>
        <v>3832857.6</v>
      </c>
      <c r="C77" s="4">
        <f t="shared" ref="C77:G77" si="10">C43+C9</f>
        <v>1329743.6000000001</v>
      </c>
      <c r="D77" s="4">
        <f t="shared" si="10"/>
        <v>5162601.2</v>
      </c>
      <c r="E77" s="4">
        <f t="shared" si="10"/>
        <v>3283765.51</v>
      </c>
      <c r="F77" s="4">
        <f t="shared" si="10"/>
        <v>3283765.51</v>
      </c>
      <c r="G77" s="4">
        <f t="shared" si="10"/>
        <v>1878835.6900000004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8" t="s">
        <v>431</v>
      </c>
      <c r="B1" s="170"/>
      <c r="C1" s="170"/>
      <c r="D1" s="170"/>
      <c r="E1" s="170"/>
      <c r="F1" s="170"/>
      <c r="G1" s="171"/>
    </row>
    <row r="2" spans="1:7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x14ac:dyDescent="0.25">
      <c r="A3" s="113" t="s">
        <v>298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01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83" t="s">
        <v>6</v>
      </c>
      <c r="B7" s="186" t="s">
        <v>300</v>
      </c>
      <c r="C7" s="186"/>
      <c r="D7" s="186"/>
      <c r="E7" s="186"/>
      <c r="F7" s="186"/>
      <c r="G7" s="186" t="s">
        <v>301</v>
      </c>
    </row>
    <row r="8" spans="1:7" ht="30" x14ac:dyDescent="0.25">
      <c r="A8" s="184"/>
      <c r="B8" s="7" t="s">
        <v>206</v>
      </c>
      <c r="C8" s="33" t="s">
        <v>396</v>
      </c>
      <c r="D8" s="33" t="s">
        <v>233</v>
      </c>
      <c r="E8" s="33" t="s">
        <v>191</v>
      </c>
      <c r="F8" s="33" t="s">
        <v>207</v>
      </c>
      <c r="G8" s="193"/>
    </row>
    <row r="9" spans="1:7" ht="15.75" customHeight="1" x14ac:dyDescent="0.25">
      <c r="A9" s="26" t="s">
        <v>433</v>
      </c>
      <c r="B9" s="119">
        <f>SUM(B10,B11,B12,B15,B16,B19)</f>
        <v>2962874.53</v>
      </c>
      <c r="C9" s="119">
        <f t="shared" ref="C9:G9" si="0">SUM(C10,C11,C12,C15,C16,C19)</f>
        <v>102157.6</v>
      </c>
      <c r="D9" s="119">
        <f t="shared" si="0"/>
        <v>3065032.13</v>
      </c>
      <c r="E9" s="119">
        <f t="shared" si="0"/>
        <v>1654989.37</v>
      </c>
      <c r="F9" s="119">
        <f t="shared" si="0"/>
        <v>1654989.37</v>
      </c>
      <c r="G9" s="119">
        <f t="shared" si="0"/>
        <v>1410042.7599999998</v>
      </c>
    </row>
    <row r="10" spans="1:7" x14ac:dyDescent="0.25">
      <c r="A10" s="58" t="s">
        <v>434</v>
      </c>
      <c r="B10" s="228">
        <v>2962874.53</v>
      </c>
      <c r="C10" s="228">
        <v>102157.6</v>
      </c>
      <c r="D10" s="227">
        <v>3065032.13</v>
      </c>
      <c r="E10" s="228">
        <v>1654989.37</v>
      </c>
      <c r="F10" s="228">
        <v>1654989.37</v>
      </c>
      <c r="G10" s="227">
        <v>1410042.7599999998</v>
      </c>
    </row>
    <row r="11" spans="1:7" ht="15.75" customHeight="1" x14ac:dyDescent="0.25">
      <c r="A11" s="58" t="s">
        <v>435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436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438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440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444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436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440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443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445</v>
      </c>
      <c r="B33" s="119">
        <f>B21+B9</f>
        <v>2962874.53</v>
      </c>
      <c r="C33" s="119">
        <f t="shared" ref="C33:G33" si="8">C21+C9</f>
        <v>102157.6</v>
      </c>
      <c r="D33" s="119">
        <f t="shared" si="8"/>
        <v>3065032.13</v>
      </c>
      <c r="E33" s="119">
        <f t="shared" si="8"/>
        <v>1654989.37</v>
      </c>
      <c r="F33" s="119">
        <f t="shared" si="8"/>
        <v>1654989.37</v>
      </c>
      <c r="G33" s="119">
        <f t="shared" si="8"/>
        <v>1410042.7599999998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980022895</cp:lastModifiedBy>
  <cp:revision/>
  <dcterms:created xsi:type="dcterms:W3CDTF">2023-03-16T22:14:51Z</dcterms:created>
  <dcterms:modified xsi:type="dcterms:W3CDTF">2025-10-16T18:40:21Z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