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SORERIA BELINDA\SIRET\3ER TRIMESTRE\"/>
    </mc:Choice>
  </mc:AlternateContent>
  <bookViews>
    <workbookView xWindow="0" yWindow="0" windowWidth="28800" windowHeight="12000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8" l="1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C21" i="6"/>
  <c r="D44" i="5" l="1"/>
  <c r="D38" i="5"/>
  <c r="C38" i="5"/>
  <c r="D29" i="5"/>
  <c r="C29" i="5"/>
  <c r="D21" i="5"/>
  <c r="C21" i="5"/>
  <c r="C44" i="5" s="1"/>
  <c r="D16" i="5"/>
  <c r="C16" i="5"/>
  <c r="C26" i="4"/>
  <c r="C22" i="4"/>
  <c r="C17" i="4"/>
  <c r="C167" i="2"/>
  <c r="E167" i="2" s="1"/>
  <c r="C159" i="2"/>
  <c r="E155" i="2" s="1"/>
  <c r="C155" i="2"/>
  <c r="C148" i="2"/>
  <c r="E144" i="2"/>
  <c r="C144" i="2"/>
  <c r="C134" i="2"/>
  <c r="E127" i="2"/>
  <c r="C127" i="2"/>
  <c r="D123" i="2"/>
  <c r="D122" i="2"/>
  <c r="D120" i="2" s="1"/>
  <c r="D121" i="2"/>
  <c r="D119" i="2"/>
  <c r="D118" i="2"/>
  <c r="D117" i="2"/>
  <c r="D116" i="2"/>
  <c r="D115" i="2"/>
  <c r="D114" i="2"/>
  <c r="D110" i="2" s="1"/>
  <c r="D113" i="2"/>
  <c r="D112" i="2"/>
  <c r="D111" i="2"/>
  <c r="C120" i="2"/>
  <c r="C110" i="2"/>
  <c r="C103" i="2"/>
  <c r="C98" i="2"/>
  <c r="E98" i="2" s="1"/>
  <c r="E92" i="2"/>
  <c r="C92" i="2"/>
  <c r="E76" i="2"/>
  <c r="D76" i="2"/>
  <c r="C82" i="2"/>
  <c r="C76" i="2"/>
  <c r="E64" i="2"/>
  <c r="C64" i="2"/>
  <c r="C56" i="2"/>
  <c r="E50" i="2"/>
  <c r="E46" i="2"/>
  <c r="C41" i="2"/>
  <c r="E41" i="2" s="1"/>
  <c r="E32" i="2"/>
  <c r="C32" i="2"/>
  <c r="C211" i="3" l="1"/>
  <c r="C210" i="3"/>
  <c r="C200" i="3"/>
  <c r="C194" i="3"/>
  <c r="C191" i="3"/>
  <c r="C182" i="3"/>
  <c r="C181" i="3" s="1"/>
  <c r="C178" i="3"/>
  <c r="C176" i="3"/>
  <c r="C173" i="3"/>
  <c r="C170" i="3"/>
  <c r="C167" i="3"/>
  <c r="C166" i="3" s="1"/>
  <c r="C163" i="3"/>
  <c r="C160" i="3"/>
  <c r="C157" i="3"/>
  <c r="C156" i="3" s="1"/>
  <c r="C153" i="3"/>
  <c r="C147" i="3"/>
  <c r="C145" i="3"/>
  <c r="C123" i="3" s="1"/>
  <c r="C142" i="3"/>
  <c r="C138" i="3"/>
  <c r="C133" i="3"/>
  <c r="C130" i="3"/>
  <c r="C127" i="3"/>
  <c r="C124" i="3"/>
  <c r="C113" i="3"/>
  <c r="C103" i="3"/>
  <c r="C96" i="3"/>
  <c r="C95" i="3" s="1"/>
  <c r="C83" i="3"/>
  <c r="C81" i="3"/>
  <c r="C69" i="3" s="1"/>
  <c r="C79" i="3"/>
  <c r="C73" i="3"/>
  <c r="C70" i="3"/>
  <c r="C64" i="3"/>
  <c r="C58" i="3"/>
  <c r="C57" i="3"/>
  <c r="C48" i="3"/>
  <c r="C10" i="3" s="1"/>
  <c r="C9" i="3" s="1"/>
  <c r="C39" i="3"/>
  <c r="C36" i="3"/>
  <c r="C30" i="3"/>
  <c r="C27" i="3"/>
  <c r="C21" i="3"/>
  <c r="C11" i="3"/>
  <c r="C94" i="3" l="1"/>
  <c r="A3" i="8"/>
  <c r="A3" i="3"/>
  <c r="A3" i="2"/>
  <c r="E1" i="3"/>
  <c r="H3" i="8"/>
  <c r="H2" i="8"/>
  <c r="H1" i="8"/>
  <c r="A1" i="8"/>
  <c r="C31" i="7"/>
  <c r="C8" i="7"/>
  <c r="C16" i="6"/>
  <c r="C8" i="6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<sst xmlns="http://schemas.openxmlformats.org/spreadsheetml/2006/main" count="842" uniqueCount="591">
  <si>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</si>
  <si>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</si>
  <si>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</si>
  <si>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</si>
  <si>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</si>
  <si>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</si>
  <si>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</si>
  <si>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</si>
  <si>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</si>
  <si>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</si>
  <si>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</si>
  <si>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</si>
  <si>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</si>
  <si>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</si>
  <si>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</si>
  <si>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</si>
  <si>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</si>
  <si>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</si>
  <si>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</si>
  <si>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</si>
  <si>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</si>
  <si>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</si>
  <si>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</si>
  <si>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</si>
  <si>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</si>
  <si>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</si>
  <si>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</si>
  <si>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</si>
  <si>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</si>
  <si>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</si>
  <si>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</si>
  <si>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</si>
  <si>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</si>
  <si>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</si>
  <si>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</si>
  <si>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</si>
  <si>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</si>
  <si>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</si>
  <si>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</si>
  <si>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</si>
  <si>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</si>
  <si>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</si>
  <si>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</si>
  <si>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</si>
  <si>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</si>
  <si>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</si>
  <si>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</si>
  <si>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</si>
  <si>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</si>
  <si>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</si>
  <si>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</si>
  <si>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</si>
  <si>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</si>
  <si>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</si>
  <si>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</si>
  <si>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</si>
  <si>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</si>
  <si>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</si>
  <si>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</si>
  <si>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</si>
  <si>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</si>
  <si>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</si>
  <si>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</si>
  <si>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</si>
  <si>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</si>
  <si>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</si>
  <si>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</si>
  <si>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</si>
  <si>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</si>
  <si>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</si>
  <si>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</si>
  <si>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</si>
  <si>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</si>
  <si>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</si>
  <si>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</si>
  <si>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</si>
  <si>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</si>
  <si>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</si>
  <si>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</si>
  <si>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</si>
  <si>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</si>
  <si>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</si>
  <si>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</si>
  <si>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</si>
  <si>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</si>
  <si>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</si>
  <si>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</si>
  <si>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</si>
  <si>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</si>
  <si>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</si>
  <si>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</si>
  <si>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</si>
  <si>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</si>
  <si>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</si>
  <si>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</si>
  <si>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</si>
  <si>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</si>
  <si>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</si>
  <si>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</si>
  <si>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</si>
  <si>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</si>
  <si>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</si>
  <si>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</si>
  <si>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</si>
  <si>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</si>
  <si>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</si>
  <si>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</si>
  <si>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</si>
  <si>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</si>
  <si>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</si>
  <si>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</si>
  <si>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</si>
  <si>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</si>
  <si>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</si>
  <si>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</si>
  <si>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</si>
  <si>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</si>
  <si>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</si>
  <si>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</si>
  <si>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</si>
  <si>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</si>
  <si>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</si>
  <si>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</si>
  <si>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</si>
  <si>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</si>
  <si>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</si>
  <si>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</si>
  <si>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</si>
  <si>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</si>
  <si>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</si>
  <si>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</si>
  <si>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</si>
  <si>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</si>
  <si>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</si>
  <si>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</si>
  <si>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</si>
  <si>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</si>
  <si>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</si>
  <si>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</si>
  <si>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</si>
  <si>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</si>
  <si>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</si>
  <si>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</si>
  <si>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</si>
  <si>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</si>
  <si>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</si>
  <si>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</si>
  <si>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</si>
  <si>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</si>
  <si>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</si>
  <si>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</si>
  <si>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</si>
  <si>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</si>
  <si>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</si>
  <si>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</si>
  <si>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</si>
  <si>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</si>
  <si>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</si>
  <si>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</si>
  <si>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</si>
  <si>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</si>
  <si>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</si>
  <si>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</si>
  <si>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</si>
  <si>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</si>
  <si>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</si>
  <si>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</si>
  <si>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</si>
  <si>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</si>
  <si>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</si>
  <si>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</si>
  <si>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</si>
  <si>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</si>
  <si>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</si>
  <si>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</si>
  <si>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</si>
  <si>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</si>
  <si>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</si>
  <si>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</si>
  <si>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</si>
  <si>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</si>
  <si>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</si>
  <si>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</si>
  <si>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</si>
  <si>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</si>
  <si>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</si>
  <si>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</si>
  <si>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</si>
  <si>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</si>
  <si>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</si>
  <si>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</si>
  <si>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</si>
  <si>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</si>
  <si>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</si>
  <si>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</si>
  <si>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</si>
  <si>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</si>
  <si>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</si>
  <si>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</si>
  <si>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</si>
  <si>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</si>
  <si>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</si>
  <si>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</si>
  <si>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</si>
  <si>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</si>
  <si>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</si>
  <si>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</si>
  <si>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</si>
  <si>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</si>
  <si>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</si>
  <si>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</si>
  <si>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</si>
  <si>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</si>
  <si>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</si>
  <si>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</si>
  <si>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</si>
  <si>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</si>
  <si>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</si>
  <si>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</si>
  <si>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</si>
  <si>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</si>
  <si>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</si>
  <si>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</si>
  <si>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</si>
  <si>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</si>
  <si>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</si>
  <si>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</si>
  <si>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</si>
  <si>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</si>
  <si>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</si>
  <si>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</si>
  <si>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</si>
  <si>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</si>
  <si>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</si>
  <si>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</si>
  <si>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</si>
  <si>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</si>
  <si>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</si>
  <si>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</si>
  <si>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</si>
  <si>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</si>
  <si>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</si>
  <si>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</si>
  <si>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</si>
  <si>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</si>
  <si>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</si>
  <si>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</si>
  <si>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</si>
  <si>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</si>
  <si>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</si>
  <si>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</si>
  <si>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</si>
  <si>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</si>
  <si>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</si>
  <si>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</si>
  <si>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</si>
  <si>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</si>
  <si>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</si>
  <si>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</si>
  <si>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</si>
  <si>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</si>
  <si>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</si>
  <si>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</si>
  <si>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</si>
  <si>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</si>
  <si>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</si>
  <si>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</si>
  <si>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</si>
  <si>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</si>
  <si>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</si>
  <si>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</si>
  <si>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</si>
  <si>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</si>
  <si>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</si>
  <si>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</si>
  <si>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</si>
  <si>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</si>
  <si>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</si>
  <si>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</si>
  <si>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</si>
  <si>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</si>
  <si>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</si>
  <si>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</si>
  <si>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</si>
  <si>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</si>
  <si>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</si>
  <si>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</si>
  <si>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</si>
  <si>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</si>
  <si>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</si>
  <si>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</si>
  <si>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</si>
  <si>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</si>
  <si>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</si>
  <si>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</si>
  <si>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</si>
  <si>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</si>
  <si>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</si>
  <si>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</si>
  <si>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</si>
  <si>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</si>
  <si>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</si>
  <si>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</si>
  <si>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</si>
  <si>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</si>
  <si>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</si>
  <si>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</si>
  <si>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</si>
  <si>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</si>
  <si>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</si>
  <si>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</si>
  <si>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</si>
  <si>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</si>
  <si>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</si>
  <si>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</si>
  <si>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</si>
  <si>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</si>
  <si>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</si>
  <si>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</si>
  <si>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</si>
  <si>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</si>
  <si>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</si>
  <si>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</si>
  <si>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</si>
  <si>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</si>
  <si>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</si>
  <si>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</si>
  <si>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</si>
  <si>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</si>
  <si>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</si>
  <si>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</si>
  <si>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</si>
  <si>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</si>
  <si>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</si>
  <si>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</si>
  <si>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</si>
  <si>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</si>
  <si>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</si>
  <si>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</si>
  <si>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</si>
  <si>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</si>
  <si>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</si>
  <si>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</si>
  <si>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</si>
  <si>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</si>
  <si>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</si>
  <si>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</si>
  <si>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</si>
  <si>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</si>
  <si>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</si>
  <si>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</si>
  <si>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</si>
  <si>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</si>
  <si>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</si>
  <si>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</si>
  <si>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</si>
  <si>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</si>
  <si>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</si>
  <si>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</si>
  <si>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</si>
  <si>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</si>
  <si>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</si>
  <si>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</si>
  <si>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</si>
  <si>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</si>
  <si>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</si>
  <si>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</si>
  <si>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</si>
  <si>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</si>
  <si>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</si>
  <si>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</si>
  <si>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</si>
  <si>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</si>
  <si>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</si>
  <si>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</si>
  <si>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</si>
  <si>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</si>
  <si>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</si>
  <si>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</si>
  <si>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</si>
  <si>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</si>
  <si>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</si>
  <si>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</si>
  <si>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</si>
  <si>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</si>
  <si>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</si>
  <si>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</si>
  <si>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</si>
  <si>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</si>
  <si>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</si>
  <si>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</si>
  <si>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</si>
  <si>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</si>
  <si>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</si>
  <si>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</si>
  <si>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</si>
  <si>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</si>
  <si>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</si>
  <si>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</si>
  <si>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</si>
  <si>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</si>
  <si>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</si>
  <si>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</si>
  <si>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</si>
  <si>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</si>
  <si>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</si>
  <si>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</si>
  <si>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</si>
  <si>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</si>
  <si>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</si>
  <si>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</si>
  <si>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</si>
  <si>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</si>
  <si>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</si>
  <si>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</si>
  <si>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</si>
  <si>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</si>
  <si>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</si>
  <si>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</si>
  <si>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</si>
  <si>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</si>
  <si>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</si>
  <si>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</si>
  <si>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</si>
  <si>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</si>
  <si>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</si>
  <si>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</si>
  <si>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</si>
  <si>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</si>
  <si>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</si>
  <si>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</si>
  <si>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</si>
  <si>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</si>
  <si>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</si>
  <si>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</si>
  <si>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</si>
  <si>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</si>
  <si>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</si>
  <si>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</si>
  <si>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</si>
  <si>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</si>
  <si>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</si>
  <si>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</si>
  <si>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</si>
  <si>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</si>
  <si>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</si>
  <si>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</si>
  <si>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</si>
  <si>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</si>
  <si>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</si>
  <si>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</si>
  <si>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</si>
  <si>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</si>
  <si>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</si>
  <si>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</si>
  <si>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</si>
  <si>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</si>
  <si>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</si>
  <si>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</si>
  <si>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</si>
  <si>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</si>
  <si>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</si>
  <si>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</si>
  <si>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</si>
  <si>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</si>
  <si>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</si>
  <si>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</si>
  <si>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</si>
  <si>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</si>
  <si>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</si>
  <si>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</si>
  <si>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</si>
  <si>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</si>
  <si>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</si>
  <si>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</si>
  <si>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</si>
  <si>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</si>
  <si>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</si>
  <si>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</si>
  <si>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</si>
  <si>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</si>
  <si>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</si>
  <si>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</si>
  <si>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</si>
  <si>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</si>
  <si>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</si>
  <si>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</si>
  <si>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</si>
  <si>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</si>
  <si>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</si>
  <si>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</si>
  <si>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</si>
  <si>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</si>
  <si>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</si>
  <si>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</si>
  <si>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</si>
  <si>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</si>
  <si>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</si>
  <si>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</si>
  <si>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</si>
  <si>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</si>
  <si>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</si>
  <si>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</si>
  <si>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</si>
  <si>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</si>
  <si>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</si>
  <si>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</si>
  <si>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</si>
  <si>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</si>
  <si>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</si>
  <si>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</si>
  <si>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</si>
  <si>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</si>
  <si>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</si>
  <si>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</si>
  <si>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</si>
  <si>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</si>
  <si>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</si>
  <si>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</si>
  <si>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</si>
  <si>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</si>
  <si>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</si>
  <si>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</si>
  <si>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</si>
  <si>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</si>
  <si>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</si>
  <si>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</si>
  <si>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</si>
  <si>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</si>
  <si>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</si>
  <si>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</si>
  <si>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</si>
  <si>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</si>
  <si>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</si>
  <si>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</si>
  <si>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</si>
  <si>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</si>
  <si>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</si>
  <si>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</si>
  <si>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</si>
  <si>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</si>
  <si>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</si>
  <si>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</si>
  <si>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</si>
  <si>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</si>
  <si>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</si>
  <si>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</si>
  <si>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</si>
  <si>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</si>
  <si>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</si>
  <si>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</si>
  <si>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</si>
  <si>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</si>
  <si>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</si>
  <si>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</si>
  <si>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</si>
  <si>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</si>
  <si>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</si>
  <si>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</si>
  <si>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</si>
  <si>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</si>
  <si>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</si>
  <si>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</si>
  <si>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</si>
  <si>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</si>
  <si>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</si>
  <si>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</si>
  <si>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</si>
  <si>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</si>
  <si>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</si>
  <si>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</si>
  <si>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</si>
  <si>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</si>
  <si>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</si>
  <si>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</si>
  <si>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</si>
  <si>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</si>
  <si>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</si>
  <si>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</si>
  <si>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</si>
  <si>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</si>
  <si>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</si>
  <si>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</si>
  <si>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</si>
  <si>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</si>
  <si>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</si>
  <si>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</si>
  <si>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</si>
  <si>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</si>
  <si>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Municipio de Valle de Santiago, Gto.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</si>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</sst>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_-* #,##0.00_-;\-* #,##0.0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2" fillId="0" borderId="9"/>
    <xf numFmtId="0" fontId="12" fillId="0" borderId="9"/>
    <xf numFmtId="43" fontId="3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0" fontId="14" fillId="0" borderId="9"/>
    <xf numFmtId="0" fontId="15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2" fillId="0" borderId="9"/>
    <xf numFmtId="0" fontId="1" fillId="0" borderId="9"/>
    <xf numFmtId="0" fontId="16" fillId="0" borderId="9" applyNumberFormat="0" applyFill="0" applyBorder="0" applyAlignment="0" applyProtection="0"/>
    <xf numFmtId="0" fontId="1" fillId="0" borderId="9"/>
    <xf numFmtId="9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167" fontId="3" fillId="0" borderId="9" applyFont="0" applyFill="0" applyBorder="0" applyAlignment="0" applyProtection="0"/>
    <xf numFmtId="167" fontId="1" fillId="0" borderId="9" applyFont="0" applyFill="0" applyBorder="0" applyAlignment="0" applyProtection="0"/>
    <xf numFmtId="167" fontId="3" fillId="0" borderId="9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6" fillId="0" borderId="21" xfId="0" applyFont="1" applyBorder="1" applyAlignment="1"/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/>
    <xf numFmtId="0" fontId="11" fillId="0" borderId="9" xfId="0" applyFont="1" applyBorder="1" applyAlignment="1"/>
    <xf numFmtId="3" fontId="13" fillId="0" borderId="9" xfId="1" applyNumberFormat="1" applyFont="1"/>
    <xf numFmtId="3" fontId="11" fillId="0" borderId="9" xfId="1" applyNumberFormat="1" applyFont="1"/>
    <xf numFmtId="3" fontId="8" fillId="0" borderId="9" xfId="1" applyNumberFormat="1" applyFont="1"/>
    <xf numFmtId="0" fontId="8" fillId="0" borderId="9" xfId="1" applyFont="1"/>
    <xf numFmtId="3" fontId="8" fillId="0" borderId="0" xfId="0" applyNumberFormat="1" applyFont="1"/>
    <xf numFmtId="3" fontId="8" fillId="0" borderId="9" xfId="2" applyNumberFormat="1" applyFont="1"/>
    <xf numFmtId="3" fontId="7" fillId="0" borderId="9" xfId="2" applyNumberFormat="1" applyFont="1"/>
    <xf numFmtId="3" fontId="7" fillId="0" borderId="0" xfId="0" applyNumberFormat="1" applyFont="1"/>
    <xf numFmtId="3" fontId="3" fillId="0" borderId="9" xfId="4" applyNumberFormat="1" applyFont="1" applyAlignment="1" applyProtection="1">
      <alignment vertical="top"/>
      <protection locked="0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7" fillId="2" borderId="18" xfId="0" applyNumberFormat="1" applyFont="1" applyFill="1" applyBorder="1" applyAlignment="1">
      <alignment horizontal="right" vertical="center"/>
    </xf>
    <xf numFmtId="4" fontId="11" fillId="0" borderId="9" xfId="1" applyNumberFormat="1" applyFont="1"/>
    <xf numFmtId="3" fontId="7" fillId="10" borderId="28" xfId="14" applyNumberFormat="1" applyFont="1" applyFill="1" applyBorder="1" applyAlignment="1">
      <alignment horizontal="right" vertical="center" wrapText="1" indent="1"/>
    </xf>
    <xf numFmtId="3" fontId="11" fillId="0" borderId="28" xfId="14" applyNumberFormat="1" applyFont="1" applyBorder="1" applyAlignment="1">
      <alignment horizontal="right" vertical="center" wrapText="1" indent="1"/>
    </xf>
    <xf numFmtId="3" fontId="11" fillId="0" borderId="28" xfId="14" applyNumberFormat="1" applyFont="1" applyBorder="1" applyAlignment="1">
      <alignment horizontal="right" vertical="center" indent="1"/>
    </xf>
    <xf numFmtId="4" fontId="13" fillId="0" borderId="9" xfId="1" applyNumberFormat="1" applyFont="1"/>
  </cellXfs>
  <cellStyles count="21">
    <cellStyle name="Hipervínculo 2" xfId="13"/>
    <cellStyle name="Millares 2" xfId="5"/>
    <cellStyle name="Millares 2 2" xfId="16"/>
    <cellStyle name="Millares 2 3" xfId="17"/>
    <cellStyle name="Millares 3" xfId="3"/>
    <cellStyle name="Millares 3 2" xfId="20"/>
    <cellStyle name="Millares 4" xfId="18"/>
    <cellStyle name="Millares 5" xfId="19"/>
    <cellStyle name="Normal" xfId="0" builtinId="0"/>
    <cellStyle name="Normal 2" xfId="4"/>
    <cellStyle name="Normal 2 2" xfId="6"/>
    <cellStyle name="Normal 2 3" xfId="2"/>
    <cellStyle name="Normal 3" xfId="11"/>
    <cellStyle name="Normal 3 2" xfId="12"/>
    <cellStyle name="Normal 3 2 2" xfId="14"/>
    <cellStyle name="Normal 3 3" xfId="1"/>
    <cellStyle name="Normal 4" xfId="7"/>
    <cellStyle name="Normal 5" xfId="8"/>
    <cellStyle name="Normal 56" xfId="9"/>
    <cellStyle name="Porcentaje 2" xfId="10"/>
    <cellStyle name="Porcentaje 3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F27" sqref="F27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98" t="s">
        <v>589</v>
      </c>
      <c r="B1" s="99"/>
      <c r="C1" s="61" t="s">
        <v>0</v>
      </c>
      <c r="D1" s="62">
        <v>2025</v>
      </c>
    </row>
    <row r="2" spans="1:4" ht="11.25" customHeight="1" x14ac:dyDescent="0.25">
      <c r="A2" s="100" t="s">
        <v>1</v>
      </c>
      <c r="B2" s="101"/>
      <c r="C2" s="63" t="s">
        <v>2</v>
      </c>
      <c r="D2" s="64" t="s">
        <v>588</v>
      </c>
    </row>
    <row r="3" spans="1:4" ht="11.25" customHeight="1" x14ac:dyDescent="0.25">
      <c r="A3" s="100" t="s">
        <v>590</v>
      </c>
      <c r="B3" s="101"/>
      <c r="C3" s="63" t="s">
        <v>3</v>
      </c>
      <c r="D3" s="65">
        <v>3</v>
      </c>
    </row>
    <row r="4" spans="1:4" ht="11.25" customHeight="1" x14ac:dyDescent="0.25">
      <c r="A4" s="102" t="s">
        <v>4</v>
      </c>
      <c r="B4" s="103"/>
      <c r="C4" s="66"/>
      <c r="D4" s="67"/>
    </row>
    <row r="5" spans="1:4" ht="15" customHeight="1" x14ac:dyDescent="0.25">
      <c r="A5" s="2" t="s">
        <v>5</v>
      </c>
      <c r="B5" s="93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68" t="s">
        <v>56</v>
      </c>
    </row>
    <row r="36" spans="1:2" ht="9.75" customHeight="1" x14ac:dyDescent="0.25">
      <c r="A36" s="8" t="s">
        <v>57</v>
      </c>
      <c r="B36" s="68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68" t="s">
        <v>61</v>
      </c>
    </row>
    <row r="40" spans="1:2" ht="9.75" customHeight="1" x14ac:dyDescent="0.25">
      <c r="A40" s="5"/>
      <c r="B40" s="68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96" t="s">
        <v>65</v>
      </c>
      <c r="B45" s="97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C36" sqref="C36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04" t="str">
        <f>'Notas a los Edos Financieros'!A1</f>
        <v>Municipio de Valle de Santiago, Gto.</v>
      </c>
      <c r="B1" s="105"/>
      <c r="C1" s="105"/>
      <c r="D1" s="76" t="s">
        <v>0</v>
      </c>
      <c r="E1" s="70">
        <f>'Notas a los Edos Financieros'!D1</f>
        <v>2025</v>
      </c>
    </row>
    <row r="2" spans="1:5" ht="11.25" customHeight="1" x14ac:dyDescent="0.25">
      <c r="A2" s="104" t="s">
        <v>66</v>
      </c>
      <c r="B2" s="105"/>
      <c r="C2" s="105"/>
      <c r="D2" s="76" t="s">
        <v>2</v>
      </c>
      <c r="E2" s="70" t="str">
        <f>'Notas a los Edos Financieros'!D2</f>
        <v>Trimestral</v>
      </c>
    </row>
    <row r="3" spans="1:5" ht="11.25" customHeight="1" x14ac:dyDescent="0.25">
      <c r="A3" s="104" t="str">
        <f>'Notas a los Edos Financieros'!A3</f>
        <v>Del 1 de Enero al 30 de Septiembre de 2025</v>
      </c>
      <c r="B3" s="105"/>
      <c r="C3" s="105"/>
      <c r="D3" s="76" t="s">
        <v>3</v>
      </c>
      <c r="E3" s="70">
        <f>'Notas a los Edos Financieros'!D3</f>
        <v>3</v>
      </c>
    </row>
    <row r="4" spans="1:5" ht="11.25" customHeight="1" x14ac:dyDescent="0.25">
      <c r="A4" s="104" t="s">
        <v>4</v>
      </c>
      <c r="B4" s="105"/>
      <c r="C4" s="105"/>
      <c r="D4" s="77"/>
      <c r="E4" s="77"/>
    </row>
    <row r="5" spans="1:5" ht="9.75" customHeight="1" x14ac:dyDescent="0.25">
      <c r="A5" s="71" t="s">
        <v>67</v>
      </c>
      <c r="B5" s="72"/>
      <c r="C5" s="72"/>
      <c r="D5" s="78"/>
      <c r="E5" s="72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2" t="s">
        <v>68</v>
      </c>
      <c r="B7" s="72"/>
      <c r="C7" s="72"/>
      <c r="D7" s="78"/>
      <c r="E7" s="72"/>
    </row>
    <row r="8" spans="1:5" ht="9.75" customHeight="1" x14ac:dyDescent="0.25">
      <c r="A8" s="73" t="s">
        <v>69</v>
      </c>
      <c r="B8" s="73" t="s">
        <v>70</v>
      </c>
      <c r="C8" s="79" t="s">
        <v>71</v>
      </c>
      <c r="D8" s="80" t="s">
        <v>72</v>
      </c>
      <c r="E8" s="79" t="s">
        <v>73</v>
      </c>
    </row>
    <row r="9" spans="1:5" ht="9.75" customHeight="1" x14ac:dyDescent="0.25">
      <c r="A9" s="18">
        <v>4000</v>
      </c>
      <c r="B9" s="19" t="s">
        <v>10</v>
      </c>
      <c r="C9" s="118">
        <f>SUM(C10+C57+C69)</f>
        <v>438020871.51999998</v>
      </c>
      <c r="D9" s="20"/>
      <c r="E9" s="13"/>
    </row>
    <row r="10" spans="1:5" ht="9.75" customHeight="1" x14ac:dyDescent="0.25">
      <c r="A10" s="18">
        <v>4100</v>
      </c>
      <c r="B10" s="19" t="s">
        <v>74</v>
      </c>
      <c r="C10" s="118">
        <f>SUM(C11+C21+C27+C30+C36+C39+C48)</f>
        <v>60947340.109999999</v>
      </c>
      <c r="D10" s="20"/>
      <c r="E10" s="13"/>
    </row>
    <row r="11" spans="1:5" ht="11.25" customHeight="1" x14ac:dyDescent="0.25">
      <c r="A11" s="18">
        <v>4110</v>
      </c>
      <c r="B11" s="19" t="s">
        <v>75</v>
      </c>
      <c r="C11" s="118">
        <f>SUM(C12:C20)</f>
        <v>27270694.009999998</v>
      </c>
      <c r="D11" s="20" t="str">
        <f t="shared" ref="D11:D20" si="0">IFERROR(C11/$C$12,"")</f>
        <v/>
      </c>
      <c r="E11" s="13"/>
    </row>
    <row r="12" spans="1:5" ht="9.75" customHeight="1" x14ac:dyDescent="0.25">
      <c r="A12" s="21">
        <v>4111</v>
      </c>
      <c r="B12" s="1" t="s">
        <v>76</v>
      </c>
      <c r="C12" s="119">
        <v>0</v>
      </c>
      <c r="D12" s="20" t="str">
        <f t="shared" si="0"/>
        <v/>
      </c>
      <c r="E12" s="13"/>
    </row>
    <row r="13" spans="1:5" ht="9.75" customHeight="1" x14ac:dyDescent="0.25">
      <c r="A13" s="21">
        <v>4112</v>
      </c>
      <c r="B13" s="1" t="s">
        <v>77</v>
      </c>
      <c r="C13" s="119">
        <v>25703020.82</v>
      </c>
      <c r="D13" s="20" t="str">
        <f t="shared" si="0"/>
        <v/>
      </c>
      <c r="E13" s="13"/>
    </row>
    <row r="14" spans="1:5" ht="9.75" customHeight="1" x14ac:dyDescent="0.25">
      <c r="A14" s="21">
        <v>4113</v>
      </c>
      <c r="B14" s="1" t="s">
        <v>78</v>
      </c>
      <c r="C14" s="119">
        <v>346142.31</v>
      </c>
      <c r="D14" s="20" t="str">
        <f t="shared" si="0"/>
        <v/>
      </c>
      <c r="E14" s="13"/>
    </row>
    <row r="15" spans="1:5" ht="9.75" customHeight="1" x14ac:dyDescent="0.25">
      <c r="A15" s="21">
        <v>4114</v>
      </c>
      <c r="B15" s="1" t="s">
        <v>79</v>
      </c>
      <c r="C15" s="119">
        <v>0</v>
      </c>
      <c r="D15" s="20" t="str">
        <f t="shared" si="0"/>
        <v/>
      </c>
      <c r="E15" s="13"/>
    </row>
    <row r="16" spans="1:5" ht="9.75" customHeight="1" x14ac:dyDescent="0.25">
      <c r="A16" s="21">
        <v>4115</v>
      </c>
      <c r="B16" s="1" t="s">
        <v>80</v>
      </c>
      <c r="C16" s="119">
        <v>0</v>
      </c>
      <c r="D16" s="20" t="str">
        <f t="shared" si="0"/>
        <v/>
      </c>
      <c r="E16" s="13"/>
    </row>
    <row r="17" spans="1:5" ht="9.75" customHeight="1" x14ac:dyDescent="0.25">
      <c r="A17" s="21">
        <v>4116</v>
      </c>
      <c r="B17" s="1" t="s">
        <v>81</v>
      </c>
      <c r="C17" s="119">
        <v>0</v>
      </c>
      <c r="D17" s="20" t="str">
        <f t="shared" si="0"/>
        <v/>
      </c>
      <c r="E17" s="13"/>
    </row>
    <row r="18" spans="1:5" ht="9.75" customHeight="1" x14ac:dyDescent="0.25">
      <c r="A18" s="21">
        <v>4117</v>
      </c>
      <c r="B18" s="1" t="s">
        <v>82</v>
      </c>
      <c r="C18" s="119">
        <v>1221530.8799999999</v>
      </c>
      <c r="D18" s="20" t="str">
        <f t="shared" si="0"/>
        <v/>
      </c>
      <c r="E18" s="13"/>
    </row>
    <row r="19" spans="1:5" ht="9.75" customHeight="1" x14ac:dyDescent="0.25">
      <c r="A19" s="21">
        <v>4118</v>
      </c>
      <c r="B19" s="22" t="s">
        <v>83</v>
      </c>
      <c r="C19" s="119">
        <v>0</v>
      </c>
      <c r="D19" s="20" t="str">
        <f t="shared" si="0"/>
        <v/>
      </c>
      <c r="E19" s="13"/>
    </row>
    <row r="20" spans="1:5" ht="9.75" customHeight="1" x14ac:dyDescent="0.25">
      <c r="A20" s="21">
        <v>4119</v>
      </c>
      <c r="B20" s="1" t="s">
        <v>84</v>
      </c>
      <c r="C20" s="119">
        <v>0</v>
      </c>
      <c r="D20" s="20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118">
        <f>SUM(C22:C26)</f>
        <v>0</v>
      </c>
      <c r="D21" s="20" t="str">
        <f t="shared" ref="D21:D26" si="1">IFERROR(C21/$C$21,"")</f>
        <v/>
      </c>
      <c r="E21" s="13"/>
    </row>
    <row r="22" spans="1:5" ht="9.75" customHeight="1" x14ac:dyDescent="0.25">
      <c r="A22" s="21">
        <v>4121</v>
      </c>
      <c r="B22" s="1" t="s">
        <v>86</v>
      </c>
      <c r="C22" s="119">
        <v>0</v>
      </c>
      <c r="D22" s="20" t="str">
        <f t="shared" si="1"/>
        <v/>
      </c>
      <c r="E22" s="13"/>
    </row>
    <row r="23" spans="1:5" ht="9.75" customHeight="1" x14ac:dyDescent="0.25">
      <c r="A23" s="21">
        <v>4122</v>
      </c>
      <c r="B23" s="1" t="s">
        <v>87</v>
      </c>
      <c r="C23" s="119">
        <v>0</v>
      </c>
      <c r="D23" s="20" t="str">
        <f t="shared" si="1"/>
        <v/>
      </c>
      <c r="E23" s="13"/>
    </row>
    <row r="24" spans="1:5" ht="9.75" customHeight="1" x14ac:dyDescent="0.25">
      <c r="A24" s="21">
        <v>4123</v>
      </c>
      <c r="B24" s="1" t="s">
        <v>88</v>
      </c>
      <c r="C24" s="119">
        <v>0</v>
      </c>
      <c r="D24" s="20" t="str">
        <f t="shared" si="1"/>
        <v/>
      </c>
      <c r="E24" s="13"/>
    </row>
    <row r="25" spans="1:5" ht="9.75" customHeight="1" x14ac:dyDescent="0.25">
      <c r="A25" s="21">
        <v>4124</v>
      </c>
      <c r="B25" s="1" t="s">
        <v>89</v>
      </c>
      <c r="C25" s="119">
        <v>0</v>
      </c>
      <c r="D25" s="20" t="str">
        <f t="shared" si="1"/>
        <v/>
      </c>
      <c r="E25" s="13"/>
    </row>
    <row r="26" spans="1:5" ht="9.75" customHeight="1" x14ac:dyDescent="0.25">
      <c r="A26" s="21">
        <v>4129</v>
      </c>
      <c r="B26" s="1" t="s">
        <v>90</v>
      </c>
      <c r="C26" s="119">
        <v>0</v>
      </c>
      <c r="D26" s="20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118">
        <f>SUM(C28:C29)</f>
        <v>0</v>
      </c>
      <c r="D27" s="20" t="str">
        <f t="shared" ref="D27:D29" si="2">IFERROR(C27/$C$27,"")</f>
        <v/>
      </c>
      <c r="E27" s="13"/>
    </row>
    <row r="28" spans="1:5" ht="9.75" customHeight="1" x14ac:dyDescent="0.25">
      <c r="A28" s="21">
        <v>4131</v>
      </c>
      <c r="B28" s="1" t="s">
        <v>92</v>
      </c>
      <c r="C28" s="119">
        <v>0</v>
      </c>
      <c r="D28" s="20" t="str">
        <f t="shared" si="2"/>
        <v/>
      </c>
      <c r="E28" s="13"/>
    </row>
    <row r="29" spans="1:5" ht="9.75" customHeight="1" x14ac:dyDescent="0.25">
      <c r="A29" s="21">
        <v>4132</v>
      </c>
      <c r="B29" s="22" t="s">
        <v>93</v>
      </c>
      <c r="C29" s="119">
        <v>0</v>
      </c>
      <c r="D29" s="20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118">
        <f>SUM(C31:C35)</f>
        <v>24210677.640000001</v>
      </c>
      <c r="D30" s="20">
        <f t="shared" ref="D30:D35" si="3">IFERROR(C30/$C$30,"")</f>
        <v>1</v>
      </c>
      <c r="E30" s="13"/>
    </row>
    <row r="31" spans="1:5" ht="9.75" customHeight="1" x14ac:dyDescent="0.25">
      <c r="A31" s="21">
        <v>4141</v>
      </c>
      <c r="B31" s="1" t="s">
        <v>95</v>
      </c>
      <c r="C31" s="119">
        <v>663823.71</v>
      </c>
      <c r="D31" s="20">
        <f t="shared" si="3"/>
        <v>2.7418634037043827E-2</v>
      </c>
      <c r="E31" s="13"/>
    </row>
    <row r="32" spans="1:5" ht="9.75" customHeight="1" x14ac:dyDescent="0.25">
      <c r="A32" s="21">
        <v>4143</v>
      </c>
      <c r="B32" s="1" t="s">
        <v>96</v>
      </c>
      <c r="C32" s="119">
        <v>23546853.93</v>
      </c>
      <c r="D32" s="20">
        <f t="shared" si="3"/>
        <v>0.97258136596295608</v>
      </c>
      <c r="E32" s="13"/>
    </row>
    <row r="33" spans="1:5" ht="9.75" customHeight="1" x14ac:dyDescent="0.25">
      <c r="A33" s="21">
        <v>4144</v>
      </c>
      <c r="B33" s="1" t="s">
        <v>97</v>
      </c>
      <c r="C33" s="119">
        <v>0</v>
      </c>
      <c r="D33" s="20">
        <f t="shared" si="3"/>
        <v>0</v>
      </c>
      <c r="E33" s="13"/>
    </row>
    <row r="34" spans="1:5" ht="9.75" customHeight="1" x14ac:dyDescent="0.25">
      <c r="A34" s="21">
        <v>4145</v>
      </c>
      <c r="B34" s="22" t="s">
        <v>98</v>
      </c>
      <c r="C34" s="119">
        <v>0</v>
      </c>
      <c r="D34" s="20">
        <f t="shared" si="3"/>
        <v>0</v>
      </c>
      <c r="E34" s="13"/>
    </row>
    <row r="35" spans="1:5" ht="9.75" customHeight="1" x14ac:dyDescent="0.25">
      <c r="A35" s="21">
        <v>4149</v>
      </c>
      <c r="B35" s="1" t="s">
        <v>99</v>
      </c>
      <c r="C35" s="119">
        <v>0</v>
      </c>
      <c r="D35" s="20">
        <f t="shared" si="3"/>
        <v>0</v>
      </c>
      <c r="E35" s="13"/>
    </row>
    <row r="36" spans="1:5" ht="9.75" customHeight="1" x14ac:dyDescent="0.25">
      <c r="A36" s="18">
        <v>4150</v>
      </c>
      <c r="B36" s="19" t="s">
        <v>100</v>
      </c>
      <c r="C36" s="118">
        <f>SUM(C37:C38)</f>
        <v>3243880.48</v>
      </c>
      <c r="D36" s="20">
        <f t="shared" ref="D36:D38" si="4">IFERROR(C36/$C$36,"")</f>
        <v>1</v>
      </c>
      <c r="E36" s="13"/>
    </row>
    <row r="37" spans="1:5" ht="9.75" customHeight="1" x14ac:dyDescent="0.25">
      <c r="A37" s="21">
        <v>4151</v>
      </c>
      <c r="B37" s="1" t="s">
        <v>100</v>
      </c>
      <c r="C37" s="119">
        <v>3243880.48</v>
      </c>
      <c r="D37" s="20">
        <f t="shared" si="4"/>
        <v>1</v>
      </c>
      <c r="E37" s="13"/>
    </row>
    <row r="38" spans="1:5" ht="9.75" customHeight="1" x14ac:dyDescent="0.25">
      <c r="A38" s="21">
        <v>4154</v>
      </c>
      <c r="B38" s="22" t="s">
        <v>101</v>
      </c>
      <c r="C38" s="119">
        <v>0</v>
      </c>
      <c r="D38" s="20">
        <f t="shared" si="4"/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118">
        <f>SUM(C40:C47)</f>
        <v>6222087.9800000004</v>
      </c>
      <c r="D39" s="20">
        <f t="shared" ref="D39:D47" si="5">IFERROR(C39/$C$39,"")</f>
        <v>1</v>
      </c>
      <c r="E39" s="13"/>
    </row>
    <row r="40" spans="1:5" ht="9.75" customHeight="1" x14ac:dyDescent="0.25">
      <c r="A40" s="21">
        <v>4161</v>
      </c>
      <c r="B40" s="1" t="s">
        <v>103</v>
      </c>
      <c r="C40" s="119">
        <v>0</v>
      </c>
      <c r="D40" s="20">
        <f t="shared" si="5"/>
        <v>0</v>
      </c>
      <c r="E40" s="13"/>
    </row>
    <row r="41" spans="1:5" ht="9.75" customHeight="1" x14ac:dyDescent="0.25">
      <c r="A41" s="21">
        <v>4162</v>
      </c>
      <c r="B41" s="1" t="s">
        <v>104</v>
      </c>
      <c r="C41" s="119">
        <v>3614494</v>
      </c>
      <c r="D41" s="20">
        <f t="shared" si="5"/>
        <v>0.58091335442672409</v>
      </c>
      <c r="E41" s="13"/>
    </row>
    <row r="42" spans="1:5" ht="9.75" customHeight="1" x14ac:dyDescent="0.25">
      <c r="A42" s="21">
        <v>4163</v>
      </c>
      <c r="B42" s="1" t="s">
        <v>105</v>
      </c>
      <c r="C42" s="119">
        <v>0</v>
      </c>
      <c r="D42" s="20">
        <f t="shared" si="5"/>
        <v>0</v>
      </c>
      <c r="E42" s="13"/>
    </row>
    <row r="43" spans="1:5" ht="9.75" customHeight="1" x14ac:dyDescent="0.25">
      <c r="A43" s="21">
        <v>4164</v>
      </c>
      <c r="B43" s="1" t="s">
        <v>106</v>
      </c>
      <c r="C43" s="119">
        <v>0</v>
      </c>
      <c r="D43" s="20">
        <f t="shared" si="5"/>
        <v>0</v>
      </c>
      <c r="E43" s="13"/>
    </row>
    <row r="44" spans="1:5" ht="9.75" customHeight="1" x14ac:dyDescent="0.25">
      <c r="A44" s="21">
        <v>4165</v>
      </c>
      <c r="B44" s="1" t="s">
        <v>107</v>
      </c>
      <c r="C44" s="119">
        <v>173033.64</v>
      </c>
      <c r="D44" s="20">
        <f t="shared" si="5"/>
        <v>2.7809577838852739E-2</v>
      </c>
      <c r="E44" s="13"/>
    </row>
    <row r="45" spans="1:5" ht="9.75" customHeight="1" x14ac:dyDescent="0.25">
      <c r="A45" s="21">
        <v>4166</v>
      </c>
      <c r="B45" s="22" t="s">
        <v>108</v>
      </c>
      <c r="C45" s="119">
        <v>0</v>
      </c>
      <c r="D45" s="20">
        <f t="shared" si="5"/>
        <v>0</v>
      </c>
      <c r="E45" s="13"/>
    </row>
    <row r="46" spans="1:5" ht="9.75" customHeight="1" x14ac:dyDescent="0.25">
      <c r="A46" s="21">
        <v>4168</v>
      </c>
      <c r="B46" s="1" t="s">
        <v>109</v>
      </c>
      <c r="C46" s="119">
        <v>46249.79</v>
      </c>
      <c r="D46" s="20">
        <f t="shared" si="5"/>
        <v>7.4331623321083279E-3</v>
      </c>
      <c r="E46" s="13"/>
    </row>
    <row r="47" spans="1:5" ht="9.75" customHeight="1" x14ac:dyDescent="0.25">
      <c r="A47" s="21">
        <v>4169</v>
      </c>
      <c r="B47" s="1" t="s">
        <v>110</v>
      </c>
      <c r="C47" s="119">
        <v>2388310.5499999998</v>
      </c>
      <c r="D47" s="20">
        <f t="shared" si="5"/>
        <v>0.38384390540231472</v>
      </c>
      <c r="E47" s="13"/>
    </row>
    <row r="48" spans="1:5" ht="9.75" customHeight="1" x14ac:dyDescent="0.25">
      <c r="A48" s="18">
        <v>4170</v>
      </c>
      <c r="B48" s="19" t="s">
        <v>111</v>
      </c>
      <c r="C48" s="118">
        <f>SUM(C49:C56)</f>
        <v>0</v>
      </c>
      <c r="D48" s="20" t="str">
        <f t="shared" ref="D48:D56" si="6">IFERROR(C48/$C$48,"")</f>
        <v/>
      </c>
      <c r="E48" s="13"/>
    </row>
    <row r="49" spans="1:5" ht="9.75" customHeight="1" x14ac:dyDescent="0.25">
      <c r="A49" s="21">
        <v>4171</v>
      </c>
      <c r="B49" s="1" t="s">
        <v>112</v>
      </c>
      <c r="C49" s="119">
        <v>0</v>
      </c>
      <c r="D49" s="20" t="str">
        <f t="shared" si="6"/>
        <v/>
      </c>
      <c r="E49" s="13"/>
    </row>
    <row r="50" spans="1:5" ht="9.75" customHeight="1" x14ac:dyDescent="0.25">
      <c r="A50" s="21">
        <v>4172</v>
      </c>
      <c r="B50" s="1" t="s">
        <v>113</v>
      </c>
      <c r="C50" s="119">
        <v>0</v>
      </c>
      <c r="D50" s="20" t="str">
        <f t="shared" si="6"/>
        <v/>
      </c>
      <c r="E50" s="13"/>
    </row>
    <row r="51" spans="1:5" ht="9.75" customHeight="1" x14ac:dyDescent="0.25">
      <c r="A51" s="21">
        <v>4173</v>
      </c>
      <c r="B51" s="22" t="s">
        <v>114</v>
      </c>
      <c r="C51" s="119">
        <v>0</v>
      </c>
      <c r="D51" s="20" t="str">
        <f t="shared" si="6"/>
        <v/>
      </c>
      <c r="E51" s="13"/>
    </row>
    <row r="52" spans="1:5" ht="9.75" customHeight="1" x14ac:dyDescent="0.25">
      <c r="A52" s="21">
        <v>4174</v>
      </c>
      <c r="B52" s="22" t="s">
        <v>115</v>
      </c>
      <c r="C52" s="119">
        <v>0</v>
      </c>
      <c r="D52" s="20" t="str">
        <f t="shared" si="6"/>
        <v/>
      </c>
      <c r="E52" s="13"/>
    </row>
    <row r="53" spans="1:5" ht="9.75" customHeight="1" x14ac:dyDescent="0.25">
      <c r="A53" s="21">
        <v>4175</v>
      </c>
      <c r="B53" s="22" t="s">
        <v>116</v>
      </c>
      <c r="C53" s="119">
        <v>0</v>
      </c>
      <c r="D53" s="20" t="str">
        <f t="shared" si="6"/>
        <v/>
      </c>
      <c r="E53" s="13"/>
    </row>
    <row r="54" spans="1:5" ht="9.75" customHeight="1" x14ac:dyDescent="0.25">
      <c r="A54" s="21">
        <v>4176</v>
      </c>
      <c r="B54" s="22" t="s">
        <v>117</v>
      </c>
      <c r="C54" s="119">
        <v>0</v>
      </c>
      <c r="D54" s="20" t="str">
        <f t="shared" si="6"/>
        <v/>
      </c>
      <c r="E54" s="13"/>
    </row>
    <row r="55" spans="1:5" ht="9.75" customHeight="1" x14ac:dyDescent="0.25">
      <c r="A55" s="21">
        <v>4177</v>
      </c>
      <c r="B55" s="22" t="s">
        <v>118</v>
      </c>
      <c r="C55" s="119">
        <v>0</v>
      </c>
      <c r="D55" s="20" t="str">
        <f t="shared" si="6"/>
        <v/>
      </c>
      <c r="E55" s="13"/>
    </row>
    <row r="56" spans="1:5" ht="9.75" customHeight="1" x14ac:dyDescent="0.25">
      <c r="A56" s="21">
        <v>4178</v>
      </c>
      <c r="B56" s="22" t="s">
        <v>119</v>
      </c>
      <c r="C56" s="119">
        <v>0</v>
      </c>
      <c r="D56" s="20" t="str">
        <f t="shared" si="6"/>
        <v/>
      </c>
      <c r="E56" s="13"/>
    </row>
    <row r="57" spans="1:5" ht="9.75" customHeight="1" x14ac:dyDescent="0.25">
      <c r="A57" s="18">
        <v>4200</v>
      </c>
      <c r="B57" s="23" t="s">
        <v>120</v>
      </c>
      <c r="C57" s="118">
        <f>+C58+C64</f>
        <v>377073531.40999997</v>
      </c>
      <c r="D57" s="20"/>
      <c r="E57" s="13"/>
    </row>
    <row r="58" spans="1:5" ht="9.75" customHeight="1" x14ac:dyDescent="0.25">
      <c r="A58" s="18">
        <v>4210</v>
      </c>
      <c r="B58" s="23" t="s">
        <v>121</v>
      </c>
      <c r="C58" s="118">
        <f>SUM(C59:C63)</f>
        <v>362916771.51999998</v>
      </c>
      <c r="D58" s="20">
        <f t="shared" ref="D58:D63" si="7">IFERROR(C58/$C$58,"")</f>
        <v>1</v>
      </c>
      <c r="E58" s="13"/>
    </row>
    <row r="59" spans="1:5" ht="9.75" customHeight="1" x14ac:dyDescent="0.25">
      <c r="A59" s="21">
        <v>4211</v>
      </c>
      <c r="B59" s="1" t="s">
        <v>122</v>
      </c>
      <c r="C59" s="119">
        <v>175437217.09999999</v>
      </c>
      <c r="D59" s="20">
        <f t="shared" si="7"/>
        <v>0.48340895452480298</v>
      </c>
      <c r="E59" s="13"/>
    </row>
    <row r="60" spans="1:5" ht="9.75" customHeight="1" x14ac:dyDescent="0.25">
      <c r="A60" s="21">
        <v>4212</v>
      </c>
      <c r="B60" s="1" t="s">
        <v>123</v>
      </c>
      <c r="C60" s="119">
        <v>184723763.68000001</v>
      </c>
      <c r="D60" s="20">
        <f t="shared" si="7"/>
        <v>0.50899759442453896</v>
      </c>
      <c r="E60" s="13"/>
    </row>
    <row r="61" spans="1:5" ht="9.75" customHeight="1" x14ac:dyDescent="0.25">
      <c r="A61" s="21">
        <v>4213</v>
      </c>
      <c r="B61" s="1" t="s">
        <v>124</v>
      </c>
      <c r="C61" s="119">
        <v>0</v>
      </c>
      <c r="D61" s="20">
        <f t="shared" si="7"/>
        <v>0</v>
      </c>
      <c r="E61" s="13"/>
    </row>
    <row r="62" spans="1:5" ht="9.75" customHeight="1" x14ac:dyDescent="0.25">
      <c r="A62" s="21">
        <v>4214</v>
      </c>
      <c r="B62" s="1" t="s">
        <v>125</v>
      </c>
      <c r="C62" s="119">
        <v>2755790.74</v>
      </c>
      <c r="D62" s="20">
        <f t="shared" si="7"/>
        <v>7.5934510506581298E-3</v>
      </c>
      <c r="E62" s="13"/>
    </row>
    <row r="63" spans="1:5" ht="9.75" customHeight="1" x14ac:dyDescent="0.25">
      <c r="A63" s="21">
        <v>4215</v>
      </c>
      <c r="B63" s="1" t="s">
        <v>126</v>
      </c>
      <c r="C63" s="119">
        <v>0</v>
      </c>
      <c r="D63" s="20">
        <f t="shared" si="7"/>
        <v>0</v>
      </c>
      <c r="E63" s="13"/>
    </row>
    <row r="64" spans="1:5" ht="9.75" customHeight="1" x14ac:dyDescent="0.25">
      <c r="A64" s="18">
        <v>4220</v>
      </c>
      <c r="B64" s="19" t="s">
        <v>127</v>
      </c>
      <c r="C64" s="118">
        <f>SUM(C65:C68)</f>
        <v>14156759.890000001</v>
      </c>
      <c r="D64" s="20">
        <f t="shared" ref="D64:D68" si="8">IFERROR(C64/$C$64,"")</f>
        <v>1</v>
      </c>
      <c r="E64" s="13"/>
    </row>
    <row r="65" spans="1:5" ht="9.75" customHeight="1" x14ac:dyDescent="0.25">
      <c r="A65" s="21">
        <v>4221</v>
      </c>
      <c r="B65" s="1" t="s">
        <v>128</v>
      </c>
      <c r="C65" s="119">
        <v>14156759.890000001</v>
      </c>
      <c r="D65" s="20">
        <f t="shared" si="8"/>
        <v>1</v>
      </c>
      <c r="E65" s="13"/>
    </row>
    <row r="66" spans="1:5" ht="9.75" customHeight="1" x14ac:dyDescent="0.25">
      <c r="A66" s="21">
        <v>4223</v>
      </c>
      <c r="B66" s="1" t="s">
        <v>129</v>
      </c>
      <c r="C66" s="119">
        <v>0</v>
      </c>
      <c r="D66" s="20">
        <f t="shared" si="8"/>
        <v>0</v>
      </c>
      <c r="E66" s="13"/>
    </row>
    <row r="67" spans="1:5" ht="9.75" customHeight="1" x14ac:dyDescent="0.25">
      <c r="A67" s="21">
        <v>4225</v>
      </c>
      <c r="B67" s="1" t="s">
        <v>130</v>
      </c>
      <c r="C67" s="119">
        <v>0</v>
      </c>
      <c r="D67" s="20">
        <f t="shared" si="8"/>
        <v>0</v>
      </c>
      <c r="E67" s="13"/>
    </row>
    <row r="68" spans="1:5" ht="9.75" customHeight="1" x14ac:dyDescent="0.25">
      <c r="A68" s="21">
        <v>4227</v>
      </c>
      <c r="B68" s="1" t="s">
        <v>131</v>
      </c>
      <c r="C68" s="119">
        <v>0</v>
      </c>
      <c r="D68" s="20">
        <f t="shared" si="8"/>
        <v>0</v>
      </c>
      <c r="E68" s="13"/>
    </row>
    <row r="69" spans="1:5" ht="9.75" customHeight="1" x14ac:dyDescent="0.25">
      <c r="A69" s="24">
        <v>4300</v>
      </c>
      <c r="B69" s="19" t="s">
        <v>132</v>
      </c>
      <c r="C69" s="118">
        <f>C70+C73+C79+C81+C83</f>
        <v>0</v>
      </c>
      <c r="D69" s="20"/>
      <c r="E69" s="1"/>
    </row>
    <row r="70" spans="1:5" ht="9.75" customHeight="1" x14ac:dyDescent="0.25">
      <c r="A70" s="24">
        <v>4310</v>
      </c>
      <c r="B70" s="19" t="s">
        <v>133</v>
      </c>
      <c r="C70" s="118">
        <f>SUM(C71:C72)</f>
        <v>0</v>
      </c>
      <c r="D70" s="20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119">
        <v>0</v>
      </c>
      <c r="D71" s="20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119">
        <v>0</v>
      </c>
      <c r="D72" s="20" t="str">
        <f t="shared" si="9"/>
        <v/>
      </c>
      <c r="E72" s="1"/>
    </row>
    <row r="73" spans="1:5" ht="9.75" customHeight="1" x14ac:dyDescent="0.25">
      <c r="A73" s="24">
        <v>4320</v>
      </c>
      <c r="B73" s="19" t="s">
        <v>136</v>
      </c>
      <c r="C73" s="118">
        <f>SUM(C74:C78)</f>
        <v>0</v>
      </c>
      <c r="D73" s="20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119">
        <v>0</v>
      </c>
      <c r="D74" s="20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119">
        <v>0</v>
      </c>
      <c r="D75" s="20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119">
        <v>0</v>
      </c>
      <c r="D76" s="20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119">
        <v>0</v>
      </c>
      <c r="D77" s="20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119">
        <v>0</v>
      </c>
      <c r="D78" s="20" t="str">
        <f t="shared" si="10"/>
        <v/>
      </c>
      <c r="E78" s="1"/>
    </row>
    <row r="79" spans="1:5" ht="9.75" customHeight="1" x14ac:dyDescent="0.25">
      <c r="A79" s="24">
        <v>4330</v>
      </c>
      <c r="B79" s="19" t="s">
        <v>142</v>
      </c>
      <c r="C79" s="118">
        <f>SUM(C80)</f>
        <v>0</v>
      </c>
      <c r="D79" s="20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119">
        <v>0</v>
      </c>
      <c r="D80" s="20" t="str">
        <f t="shared" si="11"/>
        <v/>
      </c>
      <c r="E80" s="1"/>
    </row>
    <row r="81" spans="1:5" ht="9.75" customHeight="1" x14ac:dyDescent="0.25">
      <c r="A81" s="24">
        <v>4340</v>
      </c>
      <c r="B81" s="19" t="s">
        <v>143</v>
      </c>
      <c r="C81" s="118">
        <f>SUM(C82)</f>
        <v>0</v>
      </c>
      <c r="D81" s="20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119">
        <v>0</v>
      </c>
      <c r="D82" s="20" t="str">
        <f t="shared" si="12"/>
        <v/>
      </c>
      <c r="E82" s="1"/>
    </row>
    <row r="83" spans="1:5" ht="9.75" customHeight="1" x14ac:dyDescent="0.25">
      <c r="A83" s="24">
        <v>4390</v>
      </c>
      <c r="B83" s="19" t="s">
        <v>144</v>
      </c>
      <c r="C83" s="118">
        <f>SUM(C84:C90)</f>
        <v>0</v>
      </c>
      <c r="D83" s="20" t="str">
        <f t="shared" ref="D83:D90" si="13">IFERROR(C83/$C$83,"")</f>
        <v/>
      </c>
      <c r="E83" s="1"/>
    </row>
    <row r="84" spans="1:5" ht="9.75" customHeight="1" x14ac:dyDescent="0.25">
      <c r="A84" s="16">
        <v>4392</v>
      </c>
      <c r="B84" s="1" t="s">
        <v>145</v>
      </c>
      <c r="C84" s="119">
        <v>0</v>
      </c>
      <c r="D84" s="20" t="str">
        <f t="shared" si="13"/>
        <v/>
      </c>
      <c r="E84" s="1"/>
    </row>
    <row r="85" spans="1:5" ht="9.75" customHeight="1" x14ac:dyDescent="0.25">
      <c r="A85" s="16">
        <v>4393</v>
      </c>
      <c r="B85" s="1" t="s">
        <v>146</v>
      </c>
      <c r="C85" s="119">
        <v>0</v>
      </c>
      <c r="D85" s="20" t="str">
        <f t="shared" si="13"/>
        <v/>
      </c>
      <c r="E85" s="1"/>
    </row>
    <row r="86" spans="1:5" ht="9.75" customHeight="1" x14ac:dyDescent="0.25">
      <c r="A86" s="16">
        <v>4394</v>
      </c>
      <c r="B86" s="1" t="s">
        <v>147</v>
      </c>
      <c r="C86" s="119">
        <v>0</v>
      </c>
      <c r="D86" s="20" t="str">
        <f t="shared" si="13"/>
        <v/>
      </c>
      <c r="E86" s="1"/>
    </row>
    <row r="87" spans="1:5" ht="9.75" customHeight="1" x14ac:dyDescent="0.25">
      <c r="A87" s="16">
        <v>4395</v>
      </c>
      <c r="B87" s="1" t="s">
        <v>148</v>
      </c>
      <c r="C87" s="119">
        <v>0</v>
      </c>
      <c r="D87" s="20" t="str">
        <f t="shared" si="13"/>
        <v/>
      </c>
      <c r="E87" s="1"/>
    </row>
    <row r="88" spans="1:5" ht="9.75" customHeight="1" x14ac:dyDescent="0.25">
      <c r="A88" s="16">
        <v>4396</v>
      </c>
      <c r="B88" s="1" t="s">
        <v>149</v>
      </c>
      <c r="C88" s="119">
        <v>0</v>
      </c>
      <c r="D88" s="20" t="str">
        <f t="shared" si="13"/>
        <v/>
      </c>
      <c r="E88" s="1"/>
    </row>
    <row r="89" spans="1:5" ht="9.75" customHeight="1" x14ac:dyDescent="0.25">
      <c r="A89" s="16">
        <v>4397</v>
      </c>
      <c r="B89" s="1" t="s">
        <v>150</v>
      </c>
      <c r="C89" s="119">
        <v>0</v>
      </c>
      <c r="D89" s="20" t="str">
        <f t="shared" si="13"/>
        <v/>
      </c>
      <c r="E89" s="1"/>
    </row>
    <row r="90" spans="1:5" ht="9.75" customHeight="1" x14ac:dyDescent="0.25">
      <c r="A90" s="16">
        <v>4399</v>
      </c>
      <c r="B90" s="1" t="s">
        <v>144</v>
      </c>
      <c r="C90" s="119">
        <v>0</v>
      </c>
      <c r="D90" s="20" t="str">
        <f t="shared" si="13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2" t="s">
        <v>151</v>
      </c>
      <c r="B92" s="72"/>
      <c r="C92" s="72"/>
      <c r="D92" s="78"/>
      <c r="E92" s="72"/>
    </row>
    <row r="93" spans="1:5" ht="9.75" customHeight="1" x14ac:dyDescent="0.25">
      <c r="A93" s="73" t="s">
        <v>69</v>
      </c>
      <c r="B93" s="73" t="s">
        <v>70</v>
      </c>
      <c r="C93" s="79" t="s">
        <v>71</v>
      </c>
      <c r="D93" s="80" t="s">
        <v>72</v>
      </c>
      <c r="E93" s="79" t="s">
        <v>73</v>
      </c>
    </row>
    <row r="94" spans="1:5" ht="9.75" customHeight="1" x14ac:dyDescent="0.25">
      <c r="A94" s="24">
        <v>5000</v>
      </c>
      <c r="B94" s="19" t="s">
        <v>12</v>
      </c>
      <c r="C94" s="118">
        <f>C95+C123+C156+C166+C181+C210</f>
        <v>333489305.81</v>
      </c>
      <c r="D94" s="20"/>
      <c r="E94" s="1"/>
    </row>
    <row r="95" spans="1:5" ht="9.75" customHeight="1" x14ac:dyDescent="0.25">
      <c r="A95" s="24">
        <v>5100</v>
      </c>
      <c r="B95" s="19" t="s">
        <v>152</v>
      </c>
      <c r="C95" s="118">
        <f>C96+C103+C113</f>
        <v>254733274.33000001</v>
      </c>
      <c r="D95" s="20"/>
      <c r="E95" s="1"/>
    </row>
    <row r="96" spans="1:5" ht="9.75" customHeight="1" x14ac:dyDescent="0.25">
      <c r="A96" s="24">
        <v>5110</v>
      </c>
      <c r="B96" s="19" t="s">
        <v>153</v>
      </c>
      <c r="C96" s="118">
        <f>SUM(C97:C102)</f>
        <v>128167677.60000001</v>
      </c>
      <c r="D96" s="20">
        <f t="shared" ref="D96:D102" si="14">IFERROR(C96/$C$96,"")</f>
        <v>1</v>
      </c>
      <c r="E96" s="1"/>
    </row>
    <row r="97" spans="1:5" ht="9.75" customHeight="1" x14ac:dyDescent="0.25">
      <c r="A97" s="16">
        <v>5111</v>
      </c>
      <c r="B97" s="1" t="s">
        <v>154</v>
      </c>
      <c r="C97" s="119">
        <v>87842054.670000002</v>
      </c>
      <c r="D97" s="20">
        <f t="shared" si="14"/>
        <v>0.68536823257535562</v>
      </c>
      <c r="E97" s="1"/>
    </row>
    <row r="98" spans="1:5" ht="9.75" customHeight="1" x14ac:dyDescent="0.25">
      <c r="A98" s="16">
        <v>5112</v>
      </c>
      <c r="B98" s="1" t="s">
        <v>155</v>
      </c>
      <c r="C98" s="119">
        <v>579435.44999999995</v>
      </c>
      <c r="D98" s="20">
        <f t="shared" si="14"/>
        <v>4.5209171364434548E-3</v>
      </c>
      <c r="E98" s="1"/>
    </row>
    <row r="99" spans="1:5" ht="9.75" customHeight="1" x14ac:dyDescent="0.25">
      <c r="A99" s="16">
        <v>5113</v>
      </c>
      <c r="B99" s="1" t="s">
        <v>156</v>
      </c>
      <c r="C99" s="119">
        <v>4459956.01</v>
      </c>
      <c r="D99" s="20">
        <f t="shared" si="14"/>
        <v>3.479782183398164E-2</v>
      </c>
      <c r="E99" s="1"/>
    </row>
    <row r="100" spans="1:5" ht="9.75" customHeight="1" x14ac:dyDescent="0.25">
      <c r="A100" s="16">
        <v>5114</v>
      </c>
      <c r="B100" s="1" t="s">
        <v>157</v>
      </c>
      <c r="C100" s="119">
        <v>10676943.779999999</v>
      </c>
      <c r="D100" s="20">
        <f t="shared" si="14"/>
        <v>8.3304495953510194E-2</v>
      </c>
      <c r="E100" s="1"/>
    </row>
    <row r="101" spans="1:5" ht="11.25" customHeight="1" x14ac:dyDescent="0.25">
      <c r="A101" s="16">
        <v>5115</v>
      </c>
      <c r="B101" s="1" t="s">
        <v>158</v>
      </c>
      <c r="C101" s="119">
        <v>24609287.690000001</v>
      </c>
      <c r="D101" s="20">
        <f t="shared" si="14"/>
        <v>0.19200853250070904</v>
      </c>
      <c r="E101" s="1"/>
    </row>
    <row r="102" spans="1:5" ht="9.75" customHeight="1" x14ac:dyDescent="0.25">
      <c r="A102" s="16">
        <v>5116</v>
      </c>
      <c r="B102" s="1" t="s">
        <v>159</v>
      </c>
      <c r="C102" s="119">
        <v>0</v>
      </c>
      <c r="D102" s="20">
        <f t="shared" si="14"/>
        <v>0</v>
      </c>
      <c r="E102" s="1"/>
    </row>
    <row r="103" spans="1:5" ht="9.75" customHeight="1" x14ac:dyDescent="0.25">
      <c r="A103" s="24">
        <v>5120</v>
      </c>
      <c r="B103" s="19" t="s">
        <v>160</v>
      </c>
      <c r="C103" s="118">
        <f>SUM(C104:C112)</f>
        <v>27139205.859999999</v>
      </c>
      <c r="D103" s="20">
        <f t="shared" ref="D103:D112" si="15">IFERROR(C103/$C$103,"")</f>
        <v>1</v>
      </c>
      <c r="E103" s="1"/>
    </row>
    <row r="104" spans="1:5" ht="9.75" customHeight="1" x14ac:dyDescent="0.25">
      <c r="A104" s="16">
        <v>5121</v>
      </c>
      <c r="B104" s="1" t="s">
        <v>161</v>
      </c>
      <c r="C104" s="119">
        <v>4084373.64</v>
      </c>
      <c r="D104" s="20">
        <f t="shared" si="15"/>
        <v>0.1504971686006438</v>
      </c>
      <c r="E104" s="1"/>
    </row>
    <row r="105" spans="1:5" ht="9.75" customHeight="1" x14ac:dyDescent="0.25">
      <c r="A105" s="16">
        <v>5122</v>
      </c>
      <c r="B105" s="1" t="s">
        <v>162</v>
      </c>
      <c r="C105" s="119">
        <v>382979.59</v>
      </c>
      <c r="D105" s="20">
        <f t="shared" si="15"/>
        <v>1.4111672683999458E-2</v>
      </c>
      <c r="E105" s="1"/>
    </row>
    <row r="106" spans="1:5" ht="9.75" customHeight="1" x14ac:dyDescent="0.25">
      <c r="A106" s="16">
        <v>5123</v>
      </c>
      <c r="B106" s="1" t="s">
        <v>163</v>
      </c>
      <c r="C106" s="119">
        <v>0</v>
      </c>
      <c r="D106" s="20">
        <f t="shared" si="15"/>
        <v>0</v>
      </c>
      <c r="E106" s="1"/>
    </row>
    <row r="107" spans="1:5" ht="9.75" customHeight="1" x14ac:dyDescent="0.25">
      <c r="A107" s="16">
        <v>5124</v>
      </c>
      <c r="B107" s="1" t="s">
        <v>164</v>
      </c>
      <c r="C107" s="119">
        <v>2192396.34</v>
      </c>
      <c r="D107" s="20">
        <f t="shared" si="15"/>
        <v>8.0783363791470941E-2</v>
      </c>
      <c r="E107" s="1"/>
    </row>
    <row r="108" spans="1:5" ht="9.75" customHeight="1" x14ac:dyDescent="0.25">
      <c r="A108" s="16">
        <v>5125</v>
      </c>
      <c r="B108" s="1" t="s">
        <v>165</v>
      </c>
      <c r="C108" s="119">
        <v>555496.12</v>
      </c>
      <c r="D108" s="20">
        <f t="shared" si="15"/>
        <v>2.0468399954868835E-2</v>
      </c>
      <c r="E108" s="1"/>
    </row>
    <row r="109" spans="1:5" ht="9.75" customHeight="1" x14ac:dyDescent="0.25">
      <c r="A109" s="16">
        <v>5126</v>
      </c>
      <c r="B109" s="1" t="s">
        <v>166</v>
      </c>
      <c r="C109" s="119">
        <v>13573771.939999999</v>
      </c>
      <c r="D109" s="20">
        <f t="shared" si="15"/>
        <v>0.500153615769802</v>
      </c>
      <c r="E109" s="1"/>
    </row>
    <row r="110" spans="1:5" ht="9.75" customHeight="1" x14ac:dyDescent="0.25">
      <c r="A110" s="16">
        <v>5127</v>
      </c>
      <c r="B110" s="1" t="s">
        <v>167</v>
      </c>
      <c r="C110" s="119">
        <v>2553506.2000000002</v>
      </c>
      <c r="D110" s="20">
        <f t="shared" si="15"/>
        <v>9.4089201179006057E-2</v>
      </c>
      <c r="E110" s="1"/>
    </row>
    <row r="111" spans="1:5" ht="9.75" customHeight="1" x14ac:dyDescent="0.25">
      <c r="A111" s="16">
        <v>5128</v>
      </c>
      <c r="B111" s="1" t="s">
        <v>168</v>
      </c>
      <c r="C111" s="119">
        <v>0</v>
      </c>
      <c r="D111" s="20">
        <f t="shared" si="15"/>
        <v>0</v>
      </c>
      <c r="E111" s="1"/>
    </row>
    <row r="112" spans="1:5" ht="9.75" customHeight="1" x14ac:dyDescent="0.25">
      <c r="A112" s="16">
        <v>5129</v>
      </c>
      <c r="B112" s="1" t="s">
        <v>169</v>
      </c>
      <c r="C112" s="119">
        <v>3796682.03</v>
      </c>
      <c r="D112" s="20">
        <f t="shared" si="15"/>
        <v>0.13989657802020888</v>
      </c>
      <c r="E112" s="1"/>
    </row>
    <row r="113" spans="1:5" ht="9.75" customHeight="1" x14ac:dyDescent="0.25">
      <c r="A113" s="24">
        <v>5130</v>
      </c>
      <c r="B113" s="19" t="s">
        <v>170</v>
      </c>
      <c r="C113" s="118">
        <f>SUM(C114:C122)</f>
        <v>99426390.870000005</v>
      </c>
      <c r="D113" s="20">
        <f t="shared" ref="D113:D122" si="16">IFERROR(C113/$C$113,"")</f>
        <v>1</v>
      </c>
      <c r="E113" s="1"/>
    </row>
    <row r="114" spans="1:5" ht="9.75" customHeight="1" x14ac:dyDescent="0.25">
      <c r="A114" s="16">
        <v>5131</v>
      </c>
      <c r="B114" s="1" t="s">
        <v>171</v>
      </c>
      <c r="C114" s="119">
        <v>18541222.780000001</v>
      </c>
      <c r="D114" s="20">
        <f t="shared" si="16"/>
        <v>0.18648190503306761</v>
      </c>
      <c r="E114" s="1"/>
    </row>
    <row r="115" spans="1:5" ht="9.75" customHeight="1" x14ac:dyDescent="0.25">
      <c r="A115" s="16">
        <v>5132</v>
      </c>
      <c r="B115" s="1" t="s">
        <v>172</v>
      </c>
      <c r="C115" s="119">
        <v>14283917.210000001</v>
      </c>
      <c r="D115" s="20">
        <f t="shared" si="16"/>
        <v>0.14366323754702331</v>
      </c>
      <c r="E115" s="1"/>
    </row>
    <row r="116" spans="1:5" ht="9.75" customHeight="1" x14ac:dyDescent="0.25">
      <c r="A116" s="16">
        <v>5133</v>
      </c>
      <c r="B116" s="1" t="s">
        <v>173</v>
      </c>
      <c r="C116" s="119">
        <v>27516408.140000001</v>
      </c>
      <c r="D116" s="20">
        <f t="shared" si="16"/>
        <v>0.27675155357874454</v>
      </c>
      <c r="E116" s="1"/>
    </row>
    <row r="117" spans="1:5" ht="9.75" customHeight="1" x14ac:dyDescent="0.25">
      <c r="A117" s="16">
        <v>5134</v>
      </c>
      <c r="B117" s="1" t="s">
        <v>174</v>
      </c>
      <c r="C117" s="119">
        <v>4902382.45</v>
      </c>
      <c r="D117" s="20">
        <f t="shared" si="16"/>
        <v>4.9306651957324539E-2</v>
      </c>
      <c r="E117" s="1"/>
    </row>
    <row r="118" spans="1:5" ht="9.75" customHeight="1" x14ac:dyDescent="0.25">
      <c r="A118" s="16">
        <v>5135</v>
      </c>
      <c r="B118" s="1" t="s">
        <v>175</v>
      </c>
      <c r="C118" s="119">
        <v>5062576.57</v>
      </c>
      <c r="D118" s="20">
        <f t="shared" si="16"/>
        <v>5.0917835050648862E-2</v>
      </c>
      <c r="E118" s="1"/>
    </row>
    <row r="119" spans="1:5" ht="9.75" customHeight="1" x14ac:dyDescent="0.25">
      <c r="A119" s="16">
        <v>5136</v>
      </c>
      <c r="B119" s="1" t="s">
        <v>176</v>
      </c>
      <c r="C119" s="119">
        <v>917255.75</v>
      </c>
      <c r="D119" s="20">
        <f t="shared" si="16"/>
        <v>9.225475670733254E-3</v>
      </c>
      <c r="E119" s="1"/>
    </row>
    <row r="120" spans="1:5" ht="9.75" customHeight="1" x14ac:dyDescent="0.25">
      <c r="A120" s="16">
        <v>5137</v>
      </c>
      <c r="B120" s="1" t="s">
        <v>177</v>
      </c>
      <c r="C120" s="119">
        <v>50730.559999999998</v>
      </c>
      <c r="D120" s="20">
        <f t="shared" si="16"/>
        <v>5.1023233928233606E-4</v>
      </c>
      <c r="E120" s="1"/>
    </row>
    <row r="121" spans="1:5" ht="9.75" customHeight="1" x14ac:dyDescent="0.25">
      <c r="A121" s="16">
        <v>5138</v>
      </c>
      <c r="B121" s="1" t="s">
        <v>178</v>
      </c>
      <c r="C121" s="119">
        <v>4291500.3600000003</v>
      </c>
      <c r="D121" s="20">
        <f t="shared" si="16"/>
        <v>4.3162588146351773E-2</v>
      </c>
      <c r="E121" s="1"/>
    </row>
    <row r="122" spans="1:5" ht="9.75" customHeight="1" x14ac:dyDescent="0.25">
      <c r="A122" s="16">
        <v>5139</v>
      </c>
      <c r="B122" s="1" t="s">
        <v>179</v>
      </c>
      <c r="C122" s="119">
        <v>23860397.050000001</v>
      </c>
      <c r="D122" s="20">
        <f t="shared" si="16"/>
        <v>0.23998052067682379</v>
      </c>
      <c r="E122" s="1"/>
    </row>
    <row r="123" spans="1:5" ht="9.75" customHeight="1" x14ac:dyDescent="0.25">
      <c r="A123" s="24">
        <v>5200</v>
      </c>
      <c r="B123" s="19" t="s">
        <v>180</v>
      </c>
      <c r="C123" s="118">
        <f>C124+C127+C130+C133+C138+C142+C145+C147+C153</f>
        <v>57071659.420000002</v>
      </c>
      <c r="D123" s="20"/>
      <c r="E123" s="1"/>
    </row>
    <row r="124" spans="1:5" ht="9.75" customHeight="1" x14ac:dyDescent="0.25">
      <c r="A124" s="24">
        <v>5210</v>
      </c>
      <c r="B124" s="19" t="s">
        <v>181</v>
      </c>
      <c r="C124" s="118">
        <f>SUM(C125:C126)</f>
        <v>22229296.600000001</v>
      </c>
      <c r="D124" s="20">
        <f t="shared" ref="D124:D126" si="17">IFERROR(C124/$C$124,"")</f>
        <v>1</v>
      </c>
      <c r="E124" s="1"/>
    </row>
    <row r="125" spans="1:5" ht="9.75" customHeight="1" x14ac:dyDescent="0.25">
      <c r="A125" s="16">
        <v>5211</v>
      </c>
      <c r="B125" s="1" t="s">
        <v>182</v>
      </c>
      <c r="C125" s="119">
        <v>0</v>
      </c>
      <c r="D125" s="20">
        <f t="shared" si="17"/>
        <v>0</v>
      </c>
      <c r="E125" s="1"/>
    </row>
    <row r="126" spans="1:5" ht="9.75" customHeight="1" x14ac:dyDescent="0.25">
      <c r="A126" s="16">
        <v>5212</v>
      </c>
      <c r="B126" s="1" t="s">
        <v>183</v>
      </c>
      <c r="C126" s="119">
        <v>22229296.600000001</v>
      </c>
      <c r="D126" s="20">
        <f t="shared" si="17"/>
        <v>1</v>
      </c>
      <c r="E126" s="1"/>
    </row>
    <row r="127" spans="1:5" ht="9.75" customHeight="1" x14ac:dyDescent="0.25">
      <c r="A127" s="24">
        <v>5220</v>
      </c>
      <c r="B127" s="19" t="s">
        <v>184</v>
      </c>
      <c r="C127" s="118">
        <f>SUM(C128:C129)</f>
        <v>0</v>
      </c>
      <c r="D127" s="20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119">
        <v>0</v>
      </c>
      <c r="D128" s="20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119">
        <v>0</v>
      </c>
      <c r="D129" s="20" t="str">
        <f t="shared" si="18"/>
        <v/>
      </c>
      <c r="E129" s="1"/>
    </row>
    <row r="130" spans="1:5" ht="9.75" customHeight="1" x14ac:dyDescent="0.25">
      <c r="A130" s="24">
        <v>5230</v>
      </c>
      <c r="B130" s="19" t="s">
        <v>129</v>
      </c>
      <c r="C130" s="118">
        <f>SUM(C131:C132)</f>
        <v>1998012</v>
      </c>
      <c r="D130" s="20">
        <f t="shared" ref="D130:D132" si="19">IFERROR(C130/$C$130,"")</f>
        <v>1</v>
      </c>
      <c r="E130" s="1"/>
    </row>
    <row r="131" spans="1:5" ht="9.75" customHeight="1" x14ac:dyDescent="0.25">
      <c r="A131" s="16">
        <v>5231</v>
      </c>
      <c r="B131" s="1" t="s">
        <v>187</v>
      </c>
      <c r="C131" s="119">
        <v>1998012</v>
      </c>
      <c r="D131" s="20">
        <f t="shared" si="19"/>
        <v>1</v>
      </c>
      <c r="E131" s="1"/>
    </row>
    <row r="132" spans="1:5" ht="9.75" customHeight="1" x14ac:dyDescent="0.25">
      <c r="A132" s="16">
        <v>5232</v>
      </c>
      <c r="B132" s="1" t="s">
        <v>188</v>
      </c>
      <c r="C132" s="119">
        <v>0</v>
      </c>
      <c r="D132" s="20">
        <f t="shared" si="19"/>
        <v>0</v>
      </c>
      <c r="E132" s="1"/>
    </row>
    <row r="133" spans="1:5" ht="9.75" customHeight="1" x14ac:dyDescent="0.25">
      <c r="A133" s="24">
        <v>5240</v>
      </c>
      <c r="B133" s="19" t="s">
        <v>189</v>
      </c>
      <c r="C133" s="118">
        <f>SUM(C134:C137)</f>
        <v>26712638.149999999</v>
      </c>
      <c r="D133" s="20">
        <f t="shared" ref="D133:D137" si="20">IFERROR(C133/$C$133,"")</f>
        <v>1</v>
      </c>
      <c r="E133" s="1"/>
    </row>
    <row r="134" spans="1:5" ht="9.75" customHeight="1" x14ac:dyDescent="0.25">
      <c r="A134" s="16">
        <v>5241</v>
      </c>
      <c r="B134" s="1" t="s">
        <v>190</v>
      </c>
      <c r="C134" s="119">
        <v>21848872.149999999</v>
      </c>
      <c r="D134" s="20">
        <f t="shared" si="20"/>
        <v>0.81792266369617261</v>
      </c>
      <c r="E134" s="1"/>
    </row>
    <row r="135" spans="1:5" ht="9.75" customHeight="1" x14ac:dyDescent="0.25">
      <c r="A135" s="16">
        <v>5242</v>
      </c>
      <c r="B135" s="1" t="s">
        <v>191</v>
      </c>
      <c r="C135" s="119">
        <v>4541880</v>
      </c>
      <c r="D135" s="20">
        <f t="shared" si="20"/>
        <v>0.17002738458462591</v>
      </c>
      <c r="E135" s="1"/>
    </row>
    <row r="136" spans="1:5" ht="9.75" customHeight="1" x14ac:dyDescent="0.25">
      <c r="A136" s="16">
        <v>5243</v>
      </c>
      <c r="B136" s="1" t="s">
        <v>192</v>
      </c>
      <c r="C136" s="119">
        <v>321886</v>
      </c>
      <c r="D136" s="20">
        <f t="shared" si="20"/>
        <v>1.2049951719201498E-2</v>
      </c>
      <c r="E136" s="1"/>
    </row>
    <row r="137" spans="1:5" ht="9.75" customHeight="1" x14ac:dyDescent="0.25">
      <c r="A137" s="16">
        <v>5244</v>
      </c>
      <c r="B137" s="1" t="s">
        <v>193</v>
      </c>
      <c r="C137" s="119">
        <v>0</v>
      </c>
      <c r="D137" s="20">
        <f t="shared" si="20"/>
        <v>0</v>
      </c>
      <c r="E137" s="1"/>
    </row>
    <row r="138" spans="1:5" ht="9.75" customHeight="1" x14ac:dyDescent="0.25">
      <c r="A138" s="24">
        <v>5250</v>
      </c>
      <c r="B138" s="19" t="s">
        <v>130</v>
      </c>
      <c r="C138" s="118">
        <f>SUM(C139:C141)</f>
        <v>6131712.6699999999</v>
      </c>
      <c r="D138" s="20">
        <f t="shared" ref="D138:D141" si="21">IFERROR(C138/$C$138,"")</f>
        <v>1</v>
      </c>
      <c r="E138" s="1"/>
    </row>
    <row r="139" spans="1:5" ht="9.75" customHeight="1" x14ac:dyDescent="0.25">
      <c r="A139" s="16">
        <v>5251</v>
      </c>
      <c r="B139" s="1" t="s">
        <v>194</v>
      </c>
      <c r="C139" s="119">
        <v>312906.59999999998</v>
      </c>
      <c r="D139" s="20">
        <f t="shared" si="21"/>
        <v>5.103086475837753E-2</v>
      </c>
      <c r="E139" s="1"/>
    </row>
    <row r="140" spans="1:5" ht="9.75" customHeight="1" x14ac:dyDescent="0.25">
      <c r="A140" s="16">
        <v>5252</v>
      </c>
      <c r="B140" s="1" t="s">
        <v>195</v>
      </c>
      <c r="C140" s="119">
        <v>5818806.0700000003</v>
      </c>
      <c r="D140" s="20">
        <f t="shared" si="21"/>
        <v>0.94896913524162252</v>
      </c>
      <c r="E140" s="1"/>
    </row>
    <row r="141" spans="1:5" ht="9.75" customHeight="1" x14ac:dyDescent="0.25">
      <c r="A141" s="16">
        <v>5259</v>
      </c>
      <c r="B141" s="1" t="s">
        <v>196</v>
      </c>
      <c r="C141" s="119">
        <v>0</v>
      </c>
      <c r="D141" s="20">
        <f t="shared" si="21"/>
        <v>0</v>
      </c>
      <c r="E141" s="1"/>
    </row>
    <row r="142" spans="1:5" ht="9.75" customHeight="1" x14ac:dyDescent="0.25">
      <c r="A142" s="24">
        <v>5260</v>
      </c>
      <c r="B142" s="19" t="s">
        <v>197</v>
      </c>
      <c r="C142" s="118">
        <f>SUM(C143:C144)</f>
        <v>0</v>
      </c>
      <c r="D142" s="20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119">
        <v>0</v>
      </c>
      <c r="D143" s="20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119">
        <v>0</v>
      </c>
      <c r="D144" s="20" t="str">
        <f t="shared" si="22"/>
        <v/>
      </c>
      <c r="E144" s="1"/>
    </row>
    <row r="145" spans="1:5" ht="9.75" customHeight="1" x14ac:dyDescent="0.25">
      <c r="A145" s="24">
        <v>5270</v>
      </c>
      <c r="B145" s="19" t="s">
        <v>200</v>
      </c>
      <c r="C145" s="118">
        <f>SUM(C146)</f>
        <v>0</v>
      </c>
      <c r="D145" s="20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119">
        <v>0</v>
      </c>
      <c r="D146" s="20" t="str">
        <f t="shared" si="23"/>
        <v/>
      </c>
      <c r="E146" s="1"/>
    </row>
    <row r="147" spans="1:5" ht="9.75" customHeight="1" x14ac:dyDescent="0.25">
      <c r="A147" s="24">
        <v>5280</v>
      </c>
      <c r="B147" s="19" t="s">
        <v>202</v>
      </c>
      <c r="C147" s="118">
        <f>SUM(C148:C152)</f>
        <v>0</v>
      </c>
      <c r="D147" s="20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119">
        <v>0</v>
      </c>
      <c r="D148" s="20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119">
        <v>0</v>
      </c>
      <c r="D149" s="20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119">
        <v>0</v>
      </c>
      <c r="D150" s="20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119">
        <v>0</v>
      </c>
      <c r="D151" s="20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119">
        <v>0</v>
      </c>
      <c r="D152" s="20" t="str">
        <f t="shared" si="24"/>
        <v/>
      </c>
      <c r="E152" s="1"/>
    </row>
    <row r="153" spans="1:5" ht="9.75" customHeight="1" x14ac:dyDescent="0.25">
      <c r="A153" s="24">
        <v>5290</v>
      </c>
      <c r="B153" s="19" t="s">
        <v>208</v>
      </c>
      <c r="C153" s="118">
        <f>SUM(C154:C155)</f>
        <v>0</v>
      </c>
      <c r="D153" s="20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119">
        <v>0</v>
      </c>
      <c r="D154" s="20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119">
        <v>0</v>
      </c>
      <c r="D155" s="20" t="str">
        <f t="shared" si="25"/>
        <v/>
      </c>
      <c r="E155" s="1"/>
    </row>
    <row r="156" spans="1:5" ht="9.75" customHeight="1" x14ac:dyDescent="0.25">
      <c r="A156" s="24">
        <v>5300</v>
      </c>
      <c r="B156" s="19" t="s">
        <v>211</v>
      </c>
      <c r="C156" s="118">
        <f>C157+C160+C163</f>
        <v>250000</v>
      </c>
      <c r="D156" s="20"/>
      <c r="E156" s="1"/>
    </row>
    <row r="157" spans="1:5" ht="9.75" customHeight="1" x14ac:dyDescent="0.25">
      <c r="A157" s="24">
        <v>5310</v>
      </c>
      <c r="B157" s="19" t="s">
        <v>122</v>
      </c>
      <c r="C157" s="118">
        <f>C158+C159</f>
        <v>0</v>
      </c>
      <c r="D157" s="20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119">
        <v>0</v>
      </c>
      <c r="D158" s="20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119">
        <v>0</v>
      </c>
      <c r="D159" s="20" t="str">
        <f t="shared" si="26"/>
        <v/>
      </c>
      <c r="E159" s="1"/>
    </row>
    <row r="160" spans="1:5" ht="9.75" customHeight="1" x14ac:dyDescent="0.25">
      <c r="A160" s="24">
        <v>5320</v>
      </c>
      <c r="B160" s="19" t="s">
        <v>123</v>
      </c>
      <c r="C160" s="118">
        <f>SUM(C161:C162)</f>
        <v>0</v>
      </c>
      <c r="D160" s="20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119">
        <v>0</v>
      </c>
      <c r="D161" s="20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119">
        <v>0</v>
      </c>
      <c r="D162" s="20" t="str">
        <f t="shared" si="27"/>
        <v/>
      </c>
      <c r="E162" s="1"/>
    </row>
    <row r="163" spans="1:5" ht="9.75" customHeight="1" x14ac:dyDescent="0.25">
      <c r="A163" s="24">
        <v>5330</v>
      </c>
      <c r="B163" s="19" t="s">
        <v>124</v>
      </c>
      <c r="C163" s="118">
        <f>SUM(C164:C165)</f>
        <v>250000</v>
      </c>
      <c r="D163" s="20">
        <f t="shared" ref="D163:D165" si="28">IFERROR(C163/$C$163,"")</f>
        <v>1</v>
      </c>
      <c r="E163" s="1"/>
    </row>
    <row r="164" spans="1:5" ht="9.75" customHeight="1" x14ac:dyDescent="0.25">
      <c r="A164" s="16">
        <v>5331</v>
      </c>
      <c r="B164" s="1" t="s">
        <v>216</v>
      </c>
      <c r="C164" s="119">
        <v>250000</v>
      </c>
      <c r="D164" s="20">
        <f t="shared" si="28"/>
        <v>1</v>
      </c>
      <c r="E164" s="1"/>
    </row>
    <row r="165" spans="1:5" ht="9.75" customHeight="1" x14ac:dyDescent="0.25">
      <c r="A165" s="16">
        <v>5332</v>
      </c>
      <c r="B165" s="1" t="s">
        <v>217</v>
      </c>
      <c r="C165" s="119">
        <v>0</v>
      </c>
      <c r="D165" s="20">
        <f t="shared" si="28"/>
        <v>0</v>
      </c>
      <c r="E165" s="1"/>
    </row>
    <row r="166" spans="1:5" ht="9.75" customHeight="1" x14ac:dyDescent="0.25">
      <c r="A166" s="24">
        <v>5400</v>
      </c>
      <c r="B166" s="19" t="s">
        <v>218</v>
      </c>
      <c r="C166" s="118">
        <f>C167+C170+C173+C176+C178</f>
        <v>574581.01</v>
      </c>
      <c r="D166" s="20"/>
      <c r="E166" s="1"/>
    </row>
    <row r="167" spans="1:5" ht="9.75" customHeight="1" x14ac:dyDescent="0.25">
      <c r="A167" s="24">
        <v>5410</v>
      </c>
      <c r="B167" s="19" t="s">
        <v>219</v>
      </c>
      <c r="C167" s="118">
        <f>SUM(C168:C169)</f>
        <v>574581.01</v>
      </c>
      <c r="D167" s="20">
        <f t="shared" ref="D167:D169" si="29">IFERROR(C167/$C$167,"")</f>
        <v>1</v>
      </c>
      <c r="E167" s="1"/>
    </row>
    <row r="168" spans="1:5" ht="9.75" customHeight="1" x14ac:dyDescent="0.25">
      <c r="A168" s="16">
        <v>5411</v>
      </c>
      <c r="B168" s="1" t="s">
        <v>220</v>
      </c>
      <c r="C168" s="119">
        <v>574581.01</v>
      </c>
      <c r="D168" s="20">
        <f t="shared" si="29"/>
        <v>1</v>
      </c>
      <c r="E168" s="1"/>
    </row>
    <row r="169" spans="1:5" ht="9.75" customHeight="1" x14ac:dyDescent="0.25">
      <c r="A169" s="16">
        <v>5412</v>
      </c>
      <c r="B169" s="1" t="s">
        <v>221</v>
      </c>
      <c r="C169" s="119">
        <v>0</v>
      </c>
      <c r="D169" s="20">
        <f t="shared" si="29"/>
        <v>0</v>
      </c>
      <c r="E169" s="1"/>
    </row>
    <row r="170" spans="1:5" ht="9.75" customHeight="1" x14ac:dyDescent="0.25">
      <c r="A170" s="24">
        <v>5420</v>
      </c>
      <c r="B170" s="19" t="s">
        <v>222</v>
      </c>
      <c r="C170" s="118">
        <f>SUM(C171:C172)</f>
        <v>0</v>
      </c>
      <c r="D170" s="20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119">
        <v>0</v>
      </c>
      <c r="D171" s="20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119">
        <v>0</v>
      </c>
      <c r="D172" s="20" t="str">
        <f t="shared" si="30"/>
        <v/>
      </c>
      <c r="E172" s="1"/>
    </row>
    <row r="173" spans="1:5" ht="9.75" customHeight="1" x14ac:dyDescent="0.25">
      <c r="A173" s="24">
        <v>5430</v>
      </c>
      <c r="B173" s="19" t="s">
        <v>225</v>
      </c>
      <c r="C173" s="118">
        <f>SUM(C174:C175)</f>
        <v>0</v>
      </c>
      <c r="D173" s="20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119">
        <v>0</v>
      </c>
      <c r="D174" s="20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119">
        <v>0</v>
      </c>
      <c r="D175" s="20" t="str">
        <f t="shared" si="31"/>
        <v/>
      </c>
      <c r="E175" s="1"/>
    </row>
    <row r="176" spans="1:5" ht="9.75" customHeight="1" x14ac:dyDescent="0.25">
      <c r="A176" s="24">
        <v>5440</v>
      </c>
      <c r="B176" s="19" t="s">
        <v>228</v>
      </c>
      <c r="C176" s="118">
        <f>SUM(C177)</f>
        <v>0</v>
      </c>
      <c r="D176" s="20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119">
        <v>0</v>
      </c>
      <c r="D177" s="20" t="str">
        <f t="shared" si="32"/>
        <v/>
      </c>
      <c r="E177" s="1"/>
    </row>
    <row r="178" spans="1:5" ht="9.75" customHeight="1" x14ac:dyDescent="0.25">
      <c r="A178" s="24">
        <v>5450</v>
      </c>
      <c r="B178" s="19" t="s">
        <v>229</v>
      </c>
      <c r="C178" s="118">
        <f>SUM(C179:C180)</f>
        <v>0</v>
      </c>
      <c r="D178" s="20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119">
        <v>0</v>
      </c>
      <c r="D179" s="20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119">
        <v>0</v>
      </c>
      <c r="D180" s="20" t="str">
        <f t="shared" si="33"/>
        <v/>
      </c>
      <c r="E180" s="1"/>
    </row>
    <row r="181" spans="1:5" ht="9.75" customHeight="1" x14ac:dyDescent="0.25">
      <c r="A181" s="24">
        <v>5500</v>
      </c>
      <c r="B181" s="19" t="s">
        <v>232</v>
      </c>
      <c r="C181" s="118">
        <f>C182+C191+C194+C200</f>
        <v>0</v>
      </c>
      <c r="D181" s="20"/>
      <c r="E181" s="1"/>
    </row>
    <row r="182" spans="1:5" ht="9.75" customHeight="1" x14ac:dyDescent="0.25">
      <c r="A182" s="24">
        <v>5510</v>
      </c>
      <c r="B182" s="19" t="s">
        <v>233</v>
      </c>
      <c r="C182" s="118">
        <f>SUM(C183:C190)</f>
        <v>0</v>
      </c>
      <c r="D182" s="20" t="str">
        <f t="shared" ref="D182:D190" si="34">IFERROR(C182/$C$182,"")</f>
        <v/>
      </c>
      <c r="E182" s="1"/>
    </row>
    <row r="183" spans="1:5" ht="9.75" customHeight="1" x14ac:dyDescent="0.25">
      <c r="A183" s="16">
        <v>5511</v>
      </c>
      <c r="B183" s="1" t="s">
        <v>234</v>
      </c>
      <c r="C183" s="119">
        <v>0</v>
      </c>
      <c r="D183" s="20" t="str">
        <f t="shared" si="34"/>
        <v/>
      </c>
      <c r="E183" s="1"/>
    </row>
    <row r="184" spans="1:5" ht="9.75" customHeight="1" x14ac:dyDescent="0.25">
      <c r="A184" s="16">
        <v>5512</v>
      </c>
      <c r="B184" s="1" t="s">
        <v>235</v>
      </c>
      <c r="C184" s="119">
        <v>0</v>
      </c>
      <c r="D184" s="20" t="str">
        <f t="shared" si="34"/>
        <v/>
      </c>
      <c r="E184" s="1"/>
    </row>
    <row r="185" spans="1:5" ht="9.75" customHeight="1" x14ac:dyDescent="0.25">
      <c r="A185" s="16">
        <v>5513</v>
      </c>
      <c r="B185" s="1" t="s">
        <v>236</v>
      </c>
      <c r="C185" s="119">
        <v>0</v>
      </c>
      <c r="D185" s="20" t="str">
        <f t="shared" si="34"/>
        <v/>
      </c>
      <c r="E185" s="1"/>
    </row>
    <row r="186" spans="1:5" ht="9.75" customHeight="1" x14ac:dyDescent="0.25">
      <c r="A186" s="16">
        <v>5514</v>
      </c>
      <c r="B186" s="1" t="s">
        <v>237</v>
      </c>
      <c r="C186" s="119">
        <v>0</v>
      </c>
      <c r="D186" s="20" t="str">
        <f t="shared" si="34"/>
        <v/>
      </c>
      <c r="E186" s="1"/>
    </row>
    <row r="187" spans="1:5" ht="9.75" customHeight="1" x14ac:dyDescent="0.25">
      <c r="A187" s="16">
        <v>5515</v>
      </c>
      <c r="B187" s="1" t="s">
        <v>238</v>
      </c>
      <c r="C187" s="119">
        <v>0</v>
      </c>
      <c r="D187" s="20" t="str">
        <f t="shared" si="34"/>
        <v/>
      </c>
      <c r="E187" s="1"/>
    </row>
    <row r="188" spans="1:5" ht="9.75" customHeight="1" x14ac:dyDescent="0.25">
      <c r="A188" s="16">
        <v>5516</v>
      </c>
      <c r="B188" s="1" t="s">
        <v>239</v>
      </c>
      <c r="C188" s="119">
        <v>0</v>
      </c>
      <c r="D188" s="20" t="str">
        <f t="shared" si="34"/>
        <v/>
      </c>
      <c r="E188" s="1"/>
    </row>
    <row r="189" spans="1:5" ht="9.75" customHeight="1" x14ac:dyDescent="0.25">
      <c r="A189" s="16">
        <v>5517</v>
      </c>
      <c r="B189" s="1" t="s">
        <v>240</v>
      </c>
      <c r="C189" s="119">
        <v>0</v>
      </c>
      <c r="D189" s="20" t="str">
        <f t="shared" si="34"/>
        <v/>
      </c>
      <c r="E189" s="1"/>
    </row>
    <row r="190" spans="1:5" ht="9.75" customHeight="1" x14ac:dyDescent="0.25">
      <c r="A190" s="16">
        <v>5518</v>
      </c>
      <c r="B190" s="1" t="s">
        <v>241</v>
      </c>
      <c r="C190" s="119">
        <v>0</v>
      </c>
      <c r="D190" s="20" t="str">
        <f t="shared" si="34"/>
        <v/>
      </c>
      <c r="E190" s="1"/>
    </row>
    <row r="191" spans="1:5" ht="9.75" customHeight="1" x14ac:dyDescent="0.25">
      <c r="A191" s="24">
        <v>5520</v>
      </c>
      <c r="B191" s="19" t="s">
        <v>242</v>
      </c>
      <c r="C191" s="118">
        <f>SUM(C192:C193)</f>
        <v>0</v>
      </c>
      <c r="D191" s="20" t="str">
        <f t="shared" ref="D191:D193" si="35">IFERROR(C191/$C$191,"")</f>
        <v/>
      </c>
      <c r="E191" s="1"/>
    </row>
    <row r="192" spans="1:5" ht="9.75" customHeight="1" x14ac:dyDescent="0.25">
      <c r="A192" s="16">
        <v>5521</v>
      </c>
      <c r="B192" s="1" t="s">
        <v>243</v>
      </c>
      <c r="C192" s="119">
        <v>0</v>
      </c>
      <c r="D192" s="20" t="str">
        <f t="shared" si="35"/>
        <v/>
      </c>
      <c r="E192" s="1"/>
    </row>
    <row r="193" spans="1:5" ht="9.75" customHeight="1" x14ac:dyDescent="0.25">
      <c r="A193" s="16">
        <v>5522</v>
      </c>
      <c r="B193" s="1" t="s">
        <v>244</v>
      </c>
      <c r="C193" s="119">
        <v>0</v>
      </c>
      <c r="D193" s="20" t="str">
        <f t="shared" si="35"/>
        <v/>
      </c>
      <c r="E193" s="1"/>
    </row>
    <row r="194" spans="1:5" ht="9.75" customHeight="1" x14ac:dyDescent="0.25">
      <c r="A194" s="24">
        <v>5530</v>
      </c>
      <c r="B194" s="19" t="s">
        <v>245</v>
      </c>
      <c r="C194" s="118">
        <f>SUM(C195:C199)</f>
        <v>0</v>
      </c>
      <c r="D194" s="20" t="str">
        <f t="shared" ref="D194:D199" si="36">IFERROR(C194/$C$194,"")</f>
        <v/>
      </c>
      <c r="E194" s="1"/>
    </row>
    <row r="195" spans="1:5" ht="9.75" customHeight="1" x14ac:dyDescent="0.25">
      <c r="A195" s="16">
        <v>5531</v>
      </c>
      <c r="B195" s="1" t="s">
        <v>246</v>
      </c>
      <c r="C195" s="119">
        <v>0</v>
      </c>
      <c r="D195" s="20" t="str">
        <f t="shared" si="36"/>
        <v/>
      </c>
      <c r="E195" s="1"/>
    </row>
    <row r="196" spans="1:5" ht="9.75" customHeight="1" x14ac:dyDescent="0.25">
      <c r="A196" s="16">
        <v>5532</v>
      </c>
      <c r="B196" s="1" t="s">
        <v>247</v>
      </c>
      <c r="C196" s="119">
        <v>0</v>
      </c>
      <c r="D196" s="20" t="str">
        <f t="shared" si="36"/>
        <v/>
      </c>
      <c r="E196" s="1"/>
    </row>
    <row r="197" spans="1:5" ht="9.75" customHeight="1" x14ac:dyDescent="0.25">
      <c r="A197" s="16">
        <v>5533</v>
      </c>
      <c r="B197" s="1" t="s">
        <v>248</v>
      </c>
      <c r="C197" s="119">
        <v>0</v>
      </c>
      <c r="D197" s="20" t="str">
        <f t="shared" si="36"/>
        <v/>
      </c>
      <c r="E197" s="1"/>
    </row>
    <row r="198" spans="1:5" ht="9.75" customHeight="1" x14ac:dyDescent="0.25">
      <c r="A198" s="16">
        <v>5534</v>
      </c>
      <c r="B198" s="1" t="s">
        <v>249</v>
      </c>
      <c r="C198" s="119">
        <v>0</v>
      </c>
      <c r="D198" s="20" t="str">
        <f t="shared" si="36"/>
        <v/>
      </c>
      <c r="E198" s="1"/>
    </row>
    <row r="199" spans="1:5" ht="9.75" customHeight="1" x14ac:dyDescent="0.25">
      <c r="A199" s="16">
        <v>5535</v>
      </c>
      <c r="B199" s="1" t="s">
        <v>250</v>
      </c>
      <c r="C199" s="119">
        <v>0</v>
      </c>
      <c r="D199" s="20" t="str">
        <f t="shared" si="36"/>
        <v/>
      </c>
      <c r="E199" s="1"/>
    </row>
    <row r="200" spans="1:5" ht="9.75" customHeight="1" x14ac:dyDescent="0.25">
      <c r="A200" s="24">
        <v>5590</v>
      </c>
      <c r="B200" s="19" t="s">
        <v>251</v>
      </c>
      <c r="C200" s="118">
        <f>SUM(C201:C209)</f>
        <v>0</v>
      </c>
      <c r="D200" s="20" t="str">
        <f t="shared" ref="D200:D209" si="37">IFERROR(C200/$C$200,"")</f>
        <v/>
      </c>
      <c r="E200" s="1"/>
    </row>
    <row r="201" spans="1:5" ht="9.75" customHeight="1" x14ac:dyDescent="0.25">
      <c r="A201" s="16">
        <v>5591</v>
      </c>
      <c r="B201" s="1" t="s">
        <v>252</v>
      </c>
      <c r="C201" s="119">
        <v>0</v>
      </c>
      <c r="D201" s="20" t="str">
        <f t="shared" si="37"/>
        <v/>
      </c>
      <c r="E201" s="1"/>
    </row>
    <row r="202" spans="1:5" ht="9.75" customHeight="1" x14ac:dyDescent="0.25">
      <c r="A202" s="16">
        <v>5592</v>
      </c>
      <c r="B202" s="1" t="s">
        <v>253</v>
      </c>
      <c r="C202" s="119">
        <v>0</v>
      </c>
      <c r="D202" s="20" t="str">
        <f t="shared" si="37"/>
        <v/>
      </c>
      <c r="E202" s="1"/>
    </row>
    <row r="203" spans="1:5" ht="9.75" customHeight="1" x14ac:dyDescent="0.25">
      <c r="A203" s="16">
        <v>5593</v>
      </c>
      <c r="B203" s="1" t="s">
        <v>254</v>
      </c>
      <c r="C203" s="119">
        <v>0</v>
      </c>
      <c r="D203" s="20" t="str">
        <f t="shared" si="37"/>
        <v/>
      </c>
      <c r="E203" s="1"/>
    </row>
    <row r="204" spans="1:5" ht="9.75" customHeight="1" x14ac:dyDescent="0.25">
      <c r="A204" s="16">
        <v>5594</v>
      </c>
      <c r="B204" s="1" t="s">
        <v>255</v>
      </c>
      <c r="C204" s="119">
        <v>0</v>
      </c>
      <c r="D204" s="20" t="str">
        <f t="shared" si="37"/>
        <v/>
      </c>
      <c r="E204" s="1"/>
    </row>
    <row r="205" spans="1:5" ht="9.75" customHeight="1" x14ac:dyDescent="0.25">
      <c r="A205" s="16">
        <v>5595</v>
      </c>
      <c r="B205" s="1" t="s">
        <v>256</v>
      </c>
      <c r="C205" s="119">
        <v>0</v>
      </c>
      <c r="D205" s="20" t="str">
        <f t="shared" si="37"/>
        <v/>
      </c>
      <c r="E205" s="1"/>
    </row>
    <row r="206" spans="1:5" ht="9.75" customHeight="1" x14ac:dyDescent="0.25">
      <c r="A206" s="16">
        <v>5596</v>
      </c>
      <c r="B206" s="1" t="s">
        <v>148</v>
      </c>
      <c r="C206" s="119">
        <v>0</v>
      </c>
      <c r="D206" s="20" t="str">
        <f t="shared" si="37"/>
        <v/>
      </c>
      <c r="E206" s="1"/>
    </row>
    <row r="207" spans="1:5" ht="9.75" customHeight="1" x14ac:dyDescent="0.25">
      <c r="A207" s="16">
        <v>5597</v>
      </c>
      <c r="B207" s="1" t="s">
        <v>257</v>
      </c>
      <c r="C207" s="119">
        <v>0</v>
      </c>
      <c r="D207" s="20" t="str">
        <f t="shared" si="37"/>
        <v/>
      </c>
      <c r="E207" s="1"/>
    </row>
    <row r="208" spans="1:5" ht="9.75" customHeight="1" x14ac:dyDescent="0.25">
      <c r="A208" s="16">
        <v>5598</v>
      </c>
      <c r="B208" s="1" t="s">
        <v>258</v>
      </c>
      <c r="C208" s="119">
        <v>0</v>
      </c>
      <c r="D208" s="20" t="str">
        <f t="shared" si="37"/>
        <v/>
      </c>
      <c r="E208" s="1"/>
    </row>
    <row r="209" spans="1:5" ht="9.75" customHeight="1" x14ac:dyDescent="0.25">
      <c r="A209" s="16">
        <v>5599</v>
      </c>
      <c r="B209" s="1" t="s">
        <v>259</v>
      </c>
      <c r="C209" s="119">
        <v>0</v>
      </c>
      <c r="D209" s="20" t="str">
        <f t="shared" si="37"/>
        <v/>
      </c>
      <c r="E209" s="1"/>
    </row>
    <row r="210" spans="1:5" ht="9.75" customHeight="1" x14ac:dyDescent="0.25">
      <c r="A210" s="24">
        <v>5600</v>
      </c>
      <c r="B210" s="19" t="s">
        <v>260</v>
      </c>
      <c r="C210" s="118">
        <f>C211</f>
        <v>20859791.050000001</v>
      </c>
      <c r="D210" s="20"/>
      <c r="E210" s="1"/>
    </row>
    <row r="211" spans="1:5" ht="9.75" customHeight="1" x14ac:dyDescent="0.25">
      <c r="A211" s="24">
        <v>5610</v>
      </c>
      <c r="B211" s="19" t="s">
        <v>261</v>
      </c>
      <c r="C211" s="118">
        <f>C212</f>
        <v>20859791.050000001</v>
      </c>
      <c r="D211" s="20">
        <f t="shared" ref="D211:D212" si="38">IFERROR(C211/$C$211,"")</f>
        <v>1</v>
      </c>
      <c r="E211" s="1"/>
    </row>
    <row r="212" spans="1:5" ht="9.75" customHeight="1" x14ac:dyDescent="0.25">
      <c r="A212" s="16">
        <v>5611</v>
      </c>
      <c r="B212" s="1" t="s">
        <v>262</v>
      </c>
      <c r="C212" s="119">
        <v>20859791.050000001</v>
      </c>
      <c r="D212" s="20">
        <f t="shared" si="38"/>
        <v>1</v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workbookViewId="0">
      <selection activeCell="B57" sqref="B57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01" t="str">
        <f>'Notas a los Edos Financieros'!A1</f>
        <v>Municipio de Valle de Santiago, Gto.</v>
      </c>
      <c r="B1" s="105"/>
      <c r="C1" s="105"/>
      <c r="D1" s="105"/>
      <c r="E1" s="105"/>
      <c r="F1" s="105"/>
      <c r="G1" s="69" t="s">
        <v>0</v>
      </c>
      <c r="H1" s="70">
        <f>'Notas a los Edos Financieros'!D1</f>
        <v>2025</v>
      </c>
    </row>
    <row r="2" spans="1:8" ht="11.25" customHeight="1" x14ac:dyDescent="0.25">
      <c r="A2" s="101" t="s">
        <v>263</v>
      </c>
      <c r="B2" s="105"/>
      <c r="C2" s="105"/>
      <c r="D2" s="105"/>
      <c r="E2" s="105"/>
      <c r="F2" s="105"/>
      <c r="G2" s="69" t="s">
        <v>2</v>
      </c>
      <c r="H2" s="70" t="str">
        <f>'Notas a los Edos Financieros'!D2</f>
        <v>Trimestral</v>
      </c>
    </row>
    <row r="3" spans="1:8" ht="11.25" customHeight="1" x14ac:dyDescent="0.25">
      <c r="A3" s="101" t="str">
        <f>'Notas a los Edos Financieros'!A3</f>
        <v>Del 1 de Enero al 30 de Septiembre de 2025</v>
      </c>
      <c r="B3" s="105"/>
      <c r="C3" s="105"/>
      <c r="D3" s="105"/>
      <c r="E3" s="105"/>
      <c r="F3" s="105"/>
      <c r="G3" s="69" t="s">
        <v>3</v>
      </c>
      <c r="H3" s="70">
        <f>'Notas a los Edos Financieros'!D3</f>
        <v>3</v>
      </c>
    </row>
    <row r="4" spans="1:8" ht="11.25" customHeight="1" x14ac:dyDescent="0.25">
      <c r="A4" s="104" t="s">
        <v>4</v>
      </c>
      <c r="B4" s="105"/>
      <c r="C4" s="105"/>
      <c r="D4" s="105"/>
      <c r="E4" s="105"/>
      <c r="F4" s="105"/>
      <c r="G4" s="69"/>
      <c r="H4" s="70"/>
    </row>
    <row r="5" spans="1:8" ht="9.75" customHeight="1" x14ac:dyDescent="0.25">
      <c r="A5" s="71" t="s">
        <v>67</v>
      </c>
      <c r="B5" s="72"/>
      <c r="C5" s="72"/>
      <c r="D5" s="72"/>
      <c r="E5" s="72"/>
      <c r="F5" s="72"/>
      <c r="G5" s="72"/>
      <c r="H5" s="72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2" t="s">
        <v>264</v>
      </c>
      <c r="B7" s="72"/>
      <c r="C7" s="72"/>
      <c r="D7" s="72"/>
      <c r="E7" s="72"/>
      <c r="F7" s="72"/>
      <c r="G7" s="72"/>
      <c r="H7" s="72"/>
    </row>
    <row r="8" spans="1:8" ht="9.75" customHeight="1" x14ac:dyDescent="0.25">
      <c r="A8" s="73" t="s">
        <v>69</v>
      </c>
      <c r="B8" s="73" t="s">
        <v>70</v>
      </c>
      <c r="C8" s="73" t="s">
        <v>71</v>
      </c>
      <c r="D8" s="73" t="s">
        <v>265</v>
      </c>
      <c r="E8" s="73"/>
      <c r="F8" s="73"/>
      <c r="G8" s="73"/>
      <c r="H8" s="73"/>
    </row>
    <row r="9" spans="1:8" ht="9.75" customHeight="1" x14ac:dyDescent="0.25">
      <c r="A9" s="14">
        <v>1114</v>
      </c>
      <c r="B9" s="13" t="s">
        <v>266</v>
      </c>
      <c r="C9" s="120">
        <v>53511077.590000004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20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20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2" t="s">
        <v>269</v>
      </c>
      <c r="B13" s="72"/>
      <c r="C13" s="72"/>
      <c r="D13" s="72"/>
      <c r="E13" s="72"/>
      <c r="F13" s="72"/>
      <c r="G13" s="72"/>
      <c r="H13" s="72"/>
    </row>
    <row r="14" spans="1:8" ht="9.75" customHeight="1" x14ac:dyDescent="0.25">
      <c r="A14" s="73" t="s">
        <v>69</v>
      </c>
      <c r="B14" s="73" t="s">
        <v>70</v>
      </c>
      <c r="C14" s="73" t="s">
        <v>71</v>
      </c>
      <c r="D14" s="73">
        <f>H1-1</f>
        <v>2024</v>
      </c>
      <c r="E14" s="73">
        <f t="shared" ref="E14:G14" si="0">D14-1</f>
        <v>2023</v>
      </c>
      <c r="F14" s="73">
        <f t="shared" si="0"/>
        <v>2022</v>
      </c>
      <c r="G14" s="73">
        <f t="shared" si="0"/>
        <v>2021</v>
      </c>
      <c r="H14" s="73" t="s">
        <v>270</v>
      </c>
    </row>
    <row r="15" spans="1:8" ht="9.75" customHeight="1" x14ac:dyDescent="0.25">
      <c r="A15" s="14">
        <v>1122</v>
      </c>
      <c r="B15" s="13" t="s">
        <v>271</v>
      </c>
      <c r="C15" s="120">
        <v>1304017.02</v>
      </c>
      <c r="D15" s="120">
        <v>957750.52</v>
      </c>
      <c r="E15" s="120">
        <v>922580.98</v>
      </c>
      <c r="F15" s="120">
        <v>0</v>
      </c>
      <c r="G15" s="120">
        <v>0</v>
      </c>
      <c r="H15" s="13"/>
    </row>
    <row r="16" spans="1:8" ht="9.75" customHeight="1" x14ac:dyDescent="0.25">
      <c r="A16" s="14">
        <v>1124</v>
      </c>
      <c r="B16" s="13" t="s">
        <v>272</v>
      </c>
      <c r="C16" s="120">
        <v>17322.27</v>
      </c>
      <c r="D16" s="120">
        <v>12529.76</v>
      </c>
      <c r="E16" s="120">
        <v>231951.77</v>
      </c>
      <c r="F16" s="120">
        <v>0</v>
      </c>
      <c r="G16" s="120">
        <v>0</v>
      </c>
      <c r="H16" s="13"/>
    </row>
    <row r="18" spans="1:8" ht="9.75" customHeight="1" x14ac:dyDescent="0.25">
      <c r="A18" s="72" t="s">
        <v>273</v>
      </c>
      <c r="B18" s="72"/>
      <c r="C18" s="72"/>
      <c r="D18" s="72"/>
      <c r="E18" s="72"/>
      <c r="F18" s="72"/>
      <c r="G18" s="72"/>
      <c r="H18" s="72"/>
    </row>
    <row r="19" spans="1:8" ht="9.75" customHeight="1" x14ac:dyDescent="0.25">
      <c r="A19" s="73" t="s">
        <v>69</v>
      </c>
      <c r="B19" s="73" t="s">
        <v>70</v>
      </c>
      <c r="C19" s="73" t="s">
        <v>71</v>
      </c>
      <c r="D19" s="73" t="s">
        <v>274</v>
      </c>
      <c r="E19" s="73" t="s">
        <v>275</v>
      </c>
      <c r="F19" s="73" t="s">
        <v>276</v>
      </c>
      <c r="G19" s="73" t="s">
        <v>277</v>
      </c>
      <c r="H19" s="73" t="s">
        <v>278</v>
      </c>
    </row>
    <row r="20" spans="1:8" ht="9.75" customHeight="1" x14ac:dyDescent="0.25">
      <c r="A20" s="14">
        <v>1123</v>
      </c>
      <c r="B20" s="13" t="s">
        <v>279</v>
      </c>
      <c r="C20" s="120">
        <v>554974.07999999996</v>
      </c>
      <c r="D20" s="120">
        <v>554974.07999999996</v>
      </c>
      <c r="E20" s="120">
        <v>0</v>
      </c>
      <c r="F20" s="120">
        <v>0</v>
      </c>
      <c r="G20" s="120">
        <v>0</v>
      </c>
      <c r="H20" s="13"/>
    </row>
    <row r="21" spans="1:8" ht="9.75" customHeight="1" x14ac:dyDescent="0.25">
      <c r="A21" s="14">
        <v>1125</v>
      </c>
      <c r="B21" s="13" t="s">
        <v>280</v>
      </c>
      <c r="C21" s="120">
        <v>111820.01</v>
      </c>
      <c r="D21" s="120">
        <v>111820.01</v>
      </c>
      <c r="E21" s="120">
        <v>0</v>
      </c>
      <c r="F21" s="120">
        <v>0</v>
      </c>
      <c r="G21" s="120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20">
        <v>5134744.79</v>
      </c>
      <c r="D23" s="120">
        <v>5134744.79</v>
      </c>
      <c r="E23" s="120">
        <v>0</v>
      </c>
      <c r="F23" s="120">
        <v>0</v>
      </c>
      <c r="G23" s="120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20">
        <v>256162.5</v>
      </c>
      <c r="D24" s="120">
        <v>256162.5</v>
      </c>
      <c r="E24" s="120">
        <v>0</v>
      </c>
      <c r="F24" s="120">
        <v>0</v>
      </c>
      <c r="G24" s="120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  <c r="H26" s="13"/>
    </row>
    <row r="27" spans="1:8" ht="9.75" customHeight="1" x14ac:dyDescent="0.25">
      <c r="A27" s="14">
        <v>1134</v>
      </c>
      <c r="B27" s="13" t="s">
        <v>286</v>
      </c>
      <c r="C27" s="120">
        <v>41349627.170000002</v>
      </c>
      <c r="D27" s="120">
        <v>41349627.170000002</v>
      </c>
      <c r="E27" s="120">
        <v>0</v>
      </c>
      <c r="F27" s="120">
        <v>0</v>
      </c>
      <c r="G27" s="120">
        <v>0</v>
      </c>
      <c r="H27" s="13"/>
    </row>
    <row r="28" spans="1:8" ht="9.75" customHeight="1" x14ac:dyDescent="0.25">
      <c r="A28" s="14">
        <v>1139</v>
      </c>
      <c r="B28" s="13" t="s">
        <v>287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2" t="s">
        <v>288</v>
      </c>
      <c r="B30" s="72"/>
      <c r="C30" s="72"/>
      <c r="D30" s="72"/>
      <c r="E30" s="72"/>
      <c r="F30" s="72"/>
      <c r="G30" s="72"/>
      <c r="H30" s="72"/>
    </row>
    <row r="31" spans="1:8" ht="9.75" customHeight="1" x14ac:dyDescent="0.25">
      <c r="A31" s="73" t="s">
        <v>69</v>
      </c>
      <c r="B31" s="73" t="s">
        <v>70</v>
      </c>
      <c r="C31" s="73" t="s">
        <v>71</v>
      </c>
      <c r="D31" s="73" t="s">
        <v>289</v>
      </c>
      <c r="E31" s="73" t="s">
        <v>290</v>
      </c>
      <c r="F31" s="73" t="s">
        <v>291</v>
      </c>
      <c r="G31" s="73"/>
      <c r="H31" s="73"/>
    </row>
    <row r="32" spans="1:8" ht="9.75" customHeight="1" x14ac:dyDescent="0.25">
      <c r="A32" s="14">
        <v>1140</v>
      </c>
      <c r="B32" s="13" t="s">
        <v>292</v>
      </c>
      <c r="C32" s="120">
        <f>SUM(C33:C37)</f>
        <v>0</v>
      </c>
      <c r="D32" s="13"/>
      <c r="E32" s="121" t="str">
        <f>IF(OR(C32&lt;&gt;0, C33&lt;&gt;0, C34&lt;&gt;0, C35&lt;&gt;0, C36&lt;&gt;0, C37&lt;&gt;0), "", "SIN INFORMACIÓN QUE REVELAR")</f>
        <v>SIN INFORMACIÓN QUE REVELAR</v>
      </c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120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294</v>
      </c>
      <c r="C34" s="120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295</v>
      </c>
      <c r="C35" s="120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296</v>
      </c>
      <c r="C36" s="120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297</v>
      </c>
      <c r="C37" s="120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2" t="s">
        <v>298</v>
      </c>
      <c r="B39" s="72"/>
      <c r="C39" s="72"/>
      <c r="D39" s="72"/>
      <c r="E39" s="72"/>
      <c r="F39" s="72"/>
    </row>
    <row r="40" spans="1:6" ht="9.75" customHeight="1" x14ac:dyDescent="0.25">
      <c r="A40" s="73" t="s">
        <v>69</v>
      </c>
      <c r="B40" s="73" t="s">
        <v>70</v>
      </c>
      <c r="C40" s="73" t="s">
        <v>71</v>
      </c>
      <c r="D40" s="73" t="s">
        <v>290</v>
      </c>
      <c r="E40" s="73" t="s">
        <v>299</v>
      </c>
      <c r="F40" s="73" t="s">
        <v>291</v>
      </c>
    </row>
    <row r="41" spans="1:6" ht="9.75" customHeight="1" x14ac:dyDescent="0.25">
      <c r="A41" s="14">
        <v>1150</v>
      </c>
      <c r="B41" s="13" t="s">
        <v>300</v>
      </c>
      <c r="C41" s="120">
        <f>C42</f>
        <v>0</v>
      </c>
      <c r="D41" s="121"/>
      <c r="E41" s="121" t="str">
        <f>+IF(OR(C41&lt;&gt;0,C42&lt;&gt;0),"","SIN INFORMACIÓN QUE REVELAR")</f>
        <v>SIN INFORMACIÓN QUE REVELAR</v>
      </c>
      <c r="F41" s="13"/>
    </row>
    <row r="42" spans="1:6" ht="9.75" customHeight="1" x14ac:dyDescent="0.25">
      <c r="A42" s="14">
        <v>1151</v>
      </c>
      <c r="B42" s="13" t="s">
        <v>301</v>
      </c>
      <c r="C42" s="120">
        <v>0</v>
      </c>
      <c r="D42" s="121"/>
      <c r="E42" s="121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2" t="s">
        <v>302</v>
      </c>
      <c r="B44" s="72"/>
      <c r="C44" s="72"/>
      <c r="D44" s="72"/>
      <c r="E44" s="72"/>
      <c r="F44" s="72"/>
    </row>
    <row r="45" spans="1:6" ht="9.75" customHeight="1" x14ac:dyDescent="0.25">
      <c r="A45" s="73" t="s">
        <v>69</v>
      </c>
      <c r="B45" s="73" t="s">
        <v>70</v>
      </c>
      <c r="C45" s="73" t="s">
        <v>71</v>
      </c>
      <c r="D45" s="73" t="s">
        <v>265</v>
      </c>
      <c r="E45" s="73" t="s">
        <v>278</v>
      </c>
      <c r="F45" s="73"/>
    </row>
    <row r="46" spans="1:6" ht="9.75" customHeight="1" x14ac:dyDescent="0.25">
      <c r="A46" s="14">
        <v>1213</v>
      </c>
      <c r="B46" s="13" t="s">
        <v>303</v>
      </c>
      <c r="C46" s="120">
        <v>0</v>
      </c>
      <c r="D46" s="121"/>
      <c r="E46" s="121" t="str">
        <f>IF(OR(C46&lt;&gt;0),"","SIN INFORMACIÓN QUE REVELAR")</f>
        <v>SIN INFORMACIÓN QUE REVELAR</v>
      </c>
      <c r="F46" s="13"/>
    </row>
    <row r="47" spans="1:6" ht="9.75" customHeight="1" x14ac:dyDescent="0.25">
      <c r="A47" s="13"/>
      <c r="B47" s="13"/>
      <c r="C47" s="121"/>
      <c r="D47" s="121"/>
      <c r="E47" s="121"/>
      <c r="F47" s="13"/>
    </row>
    <row r="48" spans="1:6" ht="9.75" customHeight="1" x14ac:dyDescent="0.25">
      <c r="A48" s="72" t="s">
        <v>304</v>
      </c>
      <c r="B48" s="72"/>
      <c r="C48" s="72"/>
      <c r="D48" s="72"/>
      <c r="E48" s="72"/>
      <c r="F48" s="72"/>
    </row>
    <row r="49" spans="1:10" ht="9.75" customHeight="1" x14ac:dyDescent="0.25">
      <c r="A49" s="73" t="s">
        <v>69</v>
      </c>
      <c r="B49" s="73" t="s">
        <v>70</v>
      </c>
      <c r="C49" s="73" t="s">
        <v>71</v>
      </c>
      <c r="D49" s="73"/>
      <c r="E49" s="73"/>
      <c r="F49" s="73"/>
      <c r="G49" s="73"/>
      <c r="H49" s="73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20">
        <v>0</v>
      </c>
      <c r="D50" s="121"/>
      <c r="E50" s="121" t="str">
        <f>+IF(OR(C50&lt;&gt;0,C51&lt;&gt;0,C52&lt;&gt;0),"","SIN INFORMACIÓN QUE REVELAR")</f>
        <v>SIN INFORMACIÓN QUE REVELAR</v>
      </c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20">
        <v>0</v>
      </c>
      <c r="D51" s="121"/>
      <c r="E51" s="121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20">
        <v>0</v>
      </c>
      <c r="D52" s="121"/>
      <c r="E52" s="121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2" t="s">
        <v>308</v>
      </c>
      <c r="B54" s="72"/>
      <c r="C54" s="72"/>
      <c r="D54" s="72"/>
      <c r="E54" s="72"/>
      <c r="F54" s="72"/>
      <c r="G54" s="72"/>
      <c r="H54" s="72"/>
      <c r="I54" s="72"/>
      <c r="J54" s="72"/>
    </row>
    <row r="55" spans="1:10" ht="9.75" customHeight="1" x14ac:dyDescent="0.25">
      <c r="A55" s="73" t="s">
        <v>69</v>
      </c>
      <c r="B55" s="73" t="s">
        <v>70</v>
      </c>
      <c r="C55" s="73" t="s">
        <v>71</v>
      </c>
      <c r="D55" s="73" t="s">
        <v>309</v>
      </c>
      <c r="E55" s="73" t="s">
        <v>310</v>
      </c>
      <c r="F55" s="73" t="s">
        <v>311</v>
      </c>
      <c r="G55" s="73" t="s">
        <v>312</v>
      </c>
      <c r="H55" s="73" t="s">
        <v>313</v>
      </c>
      <c r="I55" s="73" t="s">
        <v>314</v>
      </c>
      <c r="J55" s="73" t="s">
        <v>315</v>
      </c>
    </row>
    <row r="56" spans="1:10" ht="9.75" customHeight="1" x14ac:dyDescent="0.25">
      <c r="A56" s="14">
        <v>1230</v>
      </c>
      <c r="B56" s="13" t="s">
        <v>316</v>
      </c>
      <c r="C56" s="120">
        <f>SUM(C57:C63)</f>
        <v>412563777.44000006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20">
        <v>24702260.940000001</v>
      </c>
      <c r="D57" s="74"/>
      <c r="E57" s="74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20">
        <v>0</v>
      </c>
      <c r="D58" s="15">
        <v>0</v>
      </c>
      <c r="E58" s="120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120">
        <v>11394652.73</v>
      </c>
      <c r="D59" s="15">
        <v>0</v>
      </c>
      <c r="E59" s="120">
        <v>0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120">
        <v>0</v>
      </c>
      <c r="D60" s="15">
        <v>0</v>
      </c>
      <c r="E60" s="120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20">
        <v>345195080.92000002</v>
      </c>
      <c r="D61" s="15">
        <v>0</v>
      </c>
      <c r="E61" s="120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20">
        <v>31271782.850000001</v>
      </c>
      <c r="D62" s="15">
        <v>0</v>
      </c>
      <c r="E62" s="120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20">
        <v>0</v>
      </c>
      <c r="D63" s="15">
        <v>0</v>
      </c>
      <c r="E63" s="120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20">
        <f>SUM(C65:C72)</f>
        <v>362960218.43000001</v>
      </c>
      <c r="D64" s="15">
        <v>0</v>
      </c>
      <c r="E64" s="120">
        <f t="shared" ref="E64" si="1">SUM(E65:E72)</f>
        <v>78393482.109999999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120">
        <v>16084057.189999999</v>
      </c>
      <c r="D65" s="15">
        <v>0</v>
      </c>
      <c r="E65" s="120">
        <v>8944580.6300000008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120">
        <v>4722645.09</v>
      </c>
      <c r="D66" s="15">
        <v>0</v>
      </c>
      <c r="E66" s="120">
        <v>2545903.33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120">
        <v>697157.57</v>
      </c>
      <c r="D67" s="15">
        <v>0</v>
      </c>
      <c r="E67" s="120">
        <v>113639.3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120">
        <v>92593530.659999996</v>
      </c>
      <c r="D68" s="15">
        <v>0</v>
      </c>
      <c r="E68" s="120">
        <v>51846502.68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120">
        <v>234791689.75</v>
      </c>
      <c r="D69" s="15">
        <v>0</v>
      </c>
      <c r="E69" s="120">
        <v>11240540.869999999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120">
        <v>14071138.17</v>
      </c>
      <c r="D70" s="15">
        <v>0</v>
      </c>
      <c r="E70" s="120">
        <v>3702315.3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120">
        <v>0</v>
      </c>
      <c r="D71" s="15">
        <v>0</v>
      </c>
      <c r="E71" s="120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20">
        <v>0</v>
      </c>
      <c r="D72" s="15">
        <v>0</v>
      </c>
      <c r="E72" s="120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2" t="s">
        <v>333</v>
      </c>
      <c r="B74" s="72"/>
      <c r="C74" s="72"/>
      <c r="D74" s="72"/>
      <c r="E74" s="72"/>
      <c r="F74" s="72"/>
      <c r="G74" s="72"/>
      <c r="H74" s="13"/>
      <c r="I74" s="13"/>
      <c r="J74" s="13"/>
    </row>
    <row r="75" spans="1:10" ht="9.75" customHeight="1" x14ac:dyDescent="0.25">
      <c r="A75" s="73" t="s">
        <v>69</v>
      </c>
      <c r="B75" s="73" t="s">
        <v>70</v>
      </c>
      <c r="C75" s="73" t="s">
        <v>71</v>
      </c>
      <c r="D75" s="73" t="s">
        <v>334</v>
      </c>
      <c r="E75" s="73" t="s">
        <v>335</v>
      </c>
      <c r="F75" s="73" t="s">
        <v>336</v>
      </c>
      <c r="G75" s="73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20">
        <f>SUM(C77:C81)</f>
        <v>515966.14</v>
      </c>
      <c r="D76" s="120">
        <f>SUM(D77:D81)</f>
        <v>0</v>
      </c>
      <c r="E76" s="120">
        <f>SUM(E77:E81)</f>
        <v>80305.77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339</v>
      </c>
      <c r="C77" s="120">
        <v>97600.55</v>
      </c>
      <c r="D77" s="120">
        <v>0</v>
      </c>
      <c r="E77" s="120">
        <v>77091.77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20">
        <v>0</v>
      </c>
      <c r="D78" s="120">
        <v>0</v>
      </c>
      <c r="E78" s="120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20">
        <v>0</v>
      </c>
      <c r="D79" s="120">
        <v>0</v>
      </c>
      <c r="E79" s="120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342</v>
      </c>
      <c r="C80" s="120">
        <v>418365.59</v>
      </c>
      <c r="D80" s="120">
        <v>0</v>
      </c>
      <c r="E80" s="120">
        <v>3214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20">
        <v>0</v>
      </c>
      <c r="D81" s="120">
        <v>0</v>
      </c>
      <c r="E81" s="120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20">
        <f>SUM(C83:C88)</f>
        <v>1176759.67</v>
      </c>
      <c r="D82" s="74"/>
      <c r="E82" s="74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20">
        <v>1176759.67</v>
      </c>
      <c r="D83" s="74"/>
      <c r="E83" s="74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20">
        <v>0</v>
      </c>
      <c r="D84" s="74"/>
      <c r="E84" s="74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20">
        <v>0</v>
      </c>
      <c r="D85" s="74"/>
      <c r="E85" s="74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20">
        <v>0</v>
      </c>
      <c r="D86" s="74"/>
      <c r="E86" s="74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20">
        <v>0</v>
      </c>
      <c r="D87" s="74"/>
      <c r="E87" s="74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20">
        <v>0</v>
      </c>
      <c r="D88" s="74"/>
      <c r="E88" s="74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2" t="s">
        <v>351</v>
      </c>
      <c r="B90" s="72"/>
      <c r="C90" s="72"/>
      <c r="D90" s="72"/>
      <c r="E90" s="72"/>
      <c r="F90" s="72"/>
      <c r="G90" s="72"/>
    </row>
    <row r="91" spans="1:7" ht="9.75" customHeight="1" x14ac:dyDescent="0.25">
      <c r="A91" s="73" t="s">
        <v>69</v>
      </c>
      <c r="B91" s="73" t="s">
        <v>70</v>
      </c>
      <c r="C91" s="73" t="s">
        <v>71</v>
      </c>
      <c r="D91" s="73" t="s">
        <v>313</v>
      </c>
      <c r="E91" s="73"/>
      <c r="F91" s="73"/>
      <c r="G91" s="73"/>
    </row>
    <row r="92" spans="1:7" ht="9.75" customHeight="1" x14ac:dyDescent="0.25">
      <c r="A92" s="14">
        <v>1160</v>
      </c>
      <c r="B92" s="13" t="s">
        <v>352</v>
      </c>
      <c r="C92" s="120">
        <f>SUM(C93:C94)</f>
        <v>0</v>
      </c>
      <c r="D92" s="121"/>
      <c r="E92" s="121" t="str">
        <f>IF(OR(C92&lt;&gt;0,C93&lt;&gt;0,C94&lt;&gt;0),"","SIN INFORMACIÓN QUE REVELAR")</f>
        <v>SIN INFORMACIÓN QUE REVELAR</v>
      </c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120">
        <v>0</v>
      </c>
      <c r="D93" s="121"/>
      <c r="E93" s="121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20">
        <v>0</v>
      </c>
      <c r="D94" s="121"/>
      <c r="E94" s="121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2" t="s">
        <v>355</v>
      </c>
      <c r="B96" s="72"/>
      <c r="C96" s="72"/>
      <c r="D96" s="72"/>
      <c r="E96" s="72"/>
      <c r="F96" s="72"/>
      <c r="G96" s="72"/>
    </row>
    <row r="97" spans="1:8" ht="9.75" customHeight="1" x14ac:dyDescent="0.25">
      <c r="A97" s="73" t="s">
        <v>69</v>
      </c>
      <c r="B97" s="73" t="s">
        <v>70</v>
      </c>
      <c r="C97" s="73" t="s">
        <v>71</v>
      </c>
      <c r="D97" s="73" t="s">
        <v>278</v>
      </c>
      <c r="E97" s="73"/>
      <c r="F97" s="73"/>
      <c r="G97" s="73"/>
      <c r="H97" s="73"/>
    </row>
    <row r="98" spans="1:8" ht="9.75" customHeight="1" x14ac:dyDescent="0.25">
      <c r="A98" s="14">
        <v>1190</v>
      </c>
      <c r="B98" s="13" t="s">
        <v>356</v>
      </c>
      <c r="C98" s="120">
        <f>SUM(C99:C102)</f>
        <v>0</v>
      </c>
      <c r="D98" s="121"/>
      <c r="E98" s="121" t="str">
        <f>IF(OR(C98&lt;&gt;0,C99&lt;&gt;0,C100&lt;&gt;0,C101&lt;&gt;0,C102&lt;&gt;0,C103&lt;&gt;0,C104&lt;&gt;0,C105&lt;&gt;0,C106&lt;&gt;0),"","SIN INFORMACIÓN QUE REVELAR")</f>
        <v>SIN INFORMACIÓN QUE REVELAR</v>
      </c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20">
        <v>0</v>
      </c>
      <c r="D99" s="121"/>
      <c r="E99" s="121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20">
        <v>0</v>
      </c>
      <c r="D100" s="121"/>
      <c r="E100" s="121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20">
        <v>0</v>
      </c>
      <c r="D101" s="121"/>
      <c r="E101" s="121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20">
        <v>0</v>
      </c>
      <c r="D102" s="121"/>
      <c r="E102" s="121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20">
        <f>SUM(C104:C106)</f>
        <v>0</v>
      </c>
      <c r="D103" s="121"/>
      <c r="E103" s="121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20">
        <v>0</v>
      </c>
      <c r="D104" s="121"/>
      <c r="E104" s="121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20">
        <v>0</v>
      </c>
      <c r="D105" s="121"/>
      <c r="E105" s="121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20">
        <v>0</v>
      </c>
      <c r="D106" s="121"/>
      <c r="E106" s="121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2" t="s">
        <v>365</v>
      </c>
      <c r="B108" s="72"/>
      <c r="C108" s="72"/>
      <c r="D108" s="72"/>
      <c r="E108" s="72"/>
      <c r="F108" s="72"/>
      <c r="G108" s="72"/>
      <c r="H108" s="72"/>
    </row>
    <row r="109" spans="1:8" ht="9.75" customHeight="1" x14ac:dyDescent="0.25">
      <c r="A109" s="73" t="s">
        <v>69</v>
      </c>
      <c r="B109" s="73" t="s">
        <v>70</v>
      </c>
      <c r="C109" s="73" t="s">
        <v>71</v>
      </c>
      <c r="D109" s="73" t="s">
        <v>274</v>
      </c>
      <c r="E109" s="73" t="s">
        <v>275</v>
      </c>
      <c r="F109" s="73" t="s">
        <v>276</v>
      </c>
      <c r="G109" s="73" t="s">
        <v>366</v>
      </c>
      <c r="H109" s="73" t="s">
        <v>367</v>
      </c>
    </row>
    <row r="110" spans="1:8" ht="9.75" customHeight="1" x14ac:dyDescent="0.25">
      <c r="A110" s="14">
        <v>2110</v>
      </c>
      <c r="B110" s="13" t="s">
        <v>368</v>
      </c>
      <c r="C110" s="120">
        <f>SUM(C111:C119)</f>
        <v>10041952.780000001</v>
      </c>
      <c r="D110" s="120">
        <f>SUM(D111:D119)</f>
        <v>10041952.780000001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25">
      <c r="A111" s="14">
        <v>2111</v>
      </c>
      <c r="B111" s="13" t="s">
        <v>369</v>
      </c>
      <c r="C111" s="120">
        <v>41179.75</v>
      </c>
      <c r="D111" s="120">
        <f>C111</f>
        <v>41179.75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20">
        <v>1057568.78</v>
      </c>
      <c r="D112" s="120">
        <f t="shared" ref="D112:D119" si="2">C112</f>
        <v>1057568.78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25">
      <c r="A113" s="14">
        <v>2113</v>
      </c>
      <c r="B113" s="13" t="s">
        <v>371</v>
      </c>
      <c r="C113" s="120">
        <v>1287014.1200000001</v>
      </c>
      <c r="D113" s="120">
        <f t="shared" si="2"/>
        <v>1287014.1200000001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25">
      <c r="A114" s="14">
        <v>2114</v>
      </c>
      <c r="B114" s="13" t="s">
        <v>372</v>
      </c>
      <c r="C114" s="120">
        <v>0</v>
      </c>
      <c r="D114" s="120">
        <f t="shared" si="2"/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20">
        <v>171707.7</v>
      </c>
      <c r="D115" s="120">
        <f t="shared" si="2"/>
        <v>171707.7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20">
        <v>0</v>
      </c>
      <c r="D116" s="120">
        <f t="shared" si="2"/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20">
        <v>1968714.15</v>
      </c>
      <c r="D117" s="120">
        <f t="shared" si="2"/>
        <v>1968714.15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25">
      <c r="A118" s="14">
        <v>2118</v>
      </c>
      <c r="B118" s="13" t="s">
        <v>376</v>
      </c>
      <c r="C118" s="120">
        <v>0</v>
      </c>
      <c r="D118" s="120">
        <f t="shared" si="2"/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20">
        <v>5515768.2800000003</v>
      </c>
      <c r="D119" s="120">
        <f t="shared" si="2"/>
        <v>5515768.2800000003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120">
        <f>SUM(C121:C123)</f>
        <v>0</v>
      </c>
      <c r="D120" s="120">
        <f t="shared" ref="D120" si="3">SUM(D121:D123)</f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20">
        <v>0</v>
      </c>
      <c r="D121" s="120">
        <f>C121</f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20">
        <v>0</v>
      </c>
      <c r="D122" s="120">
        <f t="shared" ref="D122:D123" si="4">C122</f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20">
        <v>0</v>
      </c>
      <c r="D123" s="120">
        <f t="shared" si="4"/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2" t="s">
        <v>382</v>
      </c>
      <c r="B125" s="72"/>
      <c r="C125" s="72"/>
      <c r="D125" s="72"/>
      <c r="E125" s="72"/>
      <c r="F125" s="72"/>
      <c r="G125" s="72"/>
      <c r="H125" s="72"/>
    </row>
    <row r="126" spans="1:8" ht="9.75" customHeight="1" x14ac:dyDescent="0.25">
      <c r="A126" s="73" t="s">
        <v>69</v>
      </c>
      <c r="B126" s="73" t="s">
        <v>70</v>
      </c>
      <c r="C126" s="73" t="s">
        <v>71</v>
      </c>
      <c r="D126" s="73" t="s">
        <v>383</v>
      </c>
      <c r="E126" s="73" t="s">
        <v>278</v>
      </c>
      <c r="F126" s="73"/>
      <c r="G126" s="73"/>
      <c r="H126" s="73"/>
    </row>
    <row r="127" spans="1:8" ht="9.75" customHeight="1" x14ac:dyDescent="0.25">
      <c r="A127" s="14">
        <v>2160</v>
      </c>
      <c r="B127" s="13" t="s">
        <v>384</v>
      </c>
      <c r="C127" s="120">
        <f>SUM(C128:C133)</f>
        <v>0</v>
      </c>
      <c r="D127" s="121"/>
      <c r="E127" s="121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20">
        <v>0</v>
      </c>
      <c r="D128" s="121"/>
      <c r="E128" s="121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120">
        <v>0</v>
      </c>
      <c r="D129" s="121"/>
      <c r="E129" s="121"/>
    </row>
    <row r="130" spans="1:5" ht="9.75" customHeight="1" x14ac:dyDescent="0.25">
      <c r="A130" s="14">
        <v>2163</v>
      </c>
      <c r="B130" s="13" t="s">
        <v>387</v>
      </c>
      <c r="C130" s="120">
        <v>0</v>
      </c>
      <c r="D130" s="121"/>
      <c r="E130" s="121"/>
    </row>
    <row r="131" spans="1:5" ht="9.75" customHeight="1" x14ac:dyDescent="0.25">
      <c r="A131" s="14">
        <v>2164</v>
      </c>
      <c r="B131" s="13" t="s">
        <v>388</v>
      </c>
      <c r="C131" s="120">
        <v>0</v>
      </c>
      <c r="D131" s="121"/>
      <c r="E131" s="121"/>
    </row>
    <row r="132" spans="1:5" ht="9.75" customHeight="1" x14ac:dyDescent="0.25">
      <c r="A132" s="14">
        <v>2165</v>
      </c>
      <c r="B132" s="13" t="s">
        <v>389</v>
      </c>
      <c r="C132" s="120">
        <v>0</v>
      </c>
      <c r="D132" s="121"/>
      <c r="E132" s="121"/>
    </row>
    <row r="133" spans="1:5" ht="9.75" customHeight="1" x14ac:dyDescent="0.25">
      <c r="A133" s="14">
        <v>2166</v>
      </c>
      <c r="B133" s="13" t="s">
        <v>390</v>
      </c>
      <c r="C133" s="120">
        <v>0</v>
      </c>
      <c r="D133" s="121"/>
      <c r="E133" s="121"/>
    </row>
    <row r="134" spans="1:5" ht="9.75" customHeight="1" x14ac:dyDescent="0.25">
      <c r="A134" s="14">
        <v>2250</v>
      </c>
      <c r="B134" s="13" t="s">
        <v>391</v>
      </c>
      <c r="C134" s="120">
        <f>SUM(C135:C140)</f>
        <v>0</v>
      </c>
      <c r="D134" s="121"/>
      <c r="E134" s="121"/>
    </row>
    <row r="135" spans="1:5" ht="9.75" customHeight="1" x14ac:dyDescent="0.25">
      <c r="A135" s="14">
        <v>2251</v>
      </c>
      <c r="B135" s="13" t="s">
        <v>392</v>
      </c>
      <c r="C135" s="120">
        <v>0</v>
      </c>
      <c r="D135" s="121"/>
      <c r="E135" s="121"/>
    </row>
    <row r="136" spans="1:5" ht="9.75" customHeight="1" x14ac:dyDescent="0.25">
      <c r="A136" s="14">
        <v>2252</v>
      </c>
      <c r="B136" s="13" t="s">
        <v>393</v>
      </c>
      <c r="C136" s="120">
        <v>0</v>
      </c>
      <c r="D136" s="121"/>
      <c r="E136" s="121"/>
    </row>
    <row r="137" spans="1:5" ht="9.75" customHeight="1" x14ac:dyDescent="0.25">
      <c r="A137" s="14">
        <v>2253</v>
      </c>
      <c r="B137" s="13" t="s">
        <v>394</v>
      </c>
      <c r="C137" s="120">
        <v>0</v>
      </c>
      <c r="D137" s="121"/>
      <c r="E137" s="121"/>
    </row>
    <row r="138" spans="1:5" ht="9.75" customHeight="1" x14ac:dyDescent="0.25">
      <c r="A138" s="14">
        <v>2254</v>
      </c>
      <c r="B138" s="13" t="s">
        <v>395</v>
      </c>
      <c r="C138" s="120">
        <v>0</v>
      </c>
      <c r="D138" s="121"/>
      <c r="E138" s="121"/>
    </row>
    <row r="139" spans="1:5" ht="9.75" customHeight="1" x14ac:dyDescent="0.25">
      <c r="A139" s="14">
        <v>2255</v>
      </c>
      <c r="B139" s="13" t="s">
        <v>396</v>
      </c>
      <c r="C139" s="120">
        <v>0</v>
      </c>
      <c r="D139" s="121"/>
      <c r="E139" s="121"/>
    </row>
    <row r="140" spans="1:5" ht="9.75" customHeight="1" x14ac:dyDescent="0.25">
      <c r="A140" s="14">
        <v>2256</v>
      </c>
      <c r="B140" s="13" t="s">
        <v>397</v>
      </c>
      <c r="C140" s="120">
        <v>0</v>
      </c>
      <c r="D140" s="121"/>
      <c r="E140" s="121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2" t="s">
        <v>398</v>
      </c>
      <c r="B142" s="72"/>
      <c r="C142" s="72"/>
      <c r="D142" s="72"/>
      <c r="E142" s="72"/>
    </row>
    <row r="143" spans="1:5" ht="9.75" customHeight="1" x14ac:dyDescent="0.25">
      <c r="A143" s="75" t="s">
        <v>69</v>
      </c>
      <c r="B143" s="75" t="s">
        <v>70</v>
      </c>
      <c r="C143" s="75" t="s">
        <v>71</v>
      </c>
      <c r="D143" s="73" t="s">
        <v>383</v>
      </c>
      <c r="E143" s="73" t="s">
        <v>278</v>
      </c>
    </row>
    <row r="144" spans="1:5" ht="9.75" customHeight="1" x14ac:dyDescent="0.25">
      <c r="A144" s="14">
        <v>2150</v>
      </c>
      <c r="B144" s="13" t="s">
        <v>399</v>
      </c>
      <c r="C144" s="120">
        <f>SUM(C145:C147)</f>
        <v>0</v>
      </c>
      <c r="D144" s="121"/>
      <c r="E144" s="121" t="str">
        <f>IF(OR(C144&lt;&gt;0,C145&lt;&gt;0,C146&lt;&gt;0,C147&lt;&gt;0,C148&lt;&gt;0,C149&lt;&gt;0,C150&lt;&gt;0,C151&lt;&gt;0),"","SIN INFORMACIÓN QUE REVELAR")</f>
        <v>SIN INFORMACIÓN QUE REVELAR</v>
      </c>
    </row>
    <row r="145" spans="1:5" ht="9.75" customHeight="1" x14ac:dyDescent="0.25">
      <c r="A145" s="14">
        <v>2151</v>
      </c>
      <c r="B145" s="13" t="s">
        <v>400</v>
      </c>
      <c r="C145" s="120">
        <v>0</v>
      </c>
      <c r="D145" s="121"/>
      <c r="E145" s="121"/>
    </row>
    <row r="146" spans="1:5" ht="9.75" customHeight="1" x14ac:dyDescent="0.25">
      <c r="A146" s="14">
        <v>2152</v>
      </c>
      <c r="B146" s="13" t="s">
        <v>401</v>
      </c>
      <c r="C146" s="120">
        <v>0</v>
      </c>
      <c r="D146" s="121"/>
      <c r="E146" s="121"/>
    </row>
    <row r="147" spans="1:5" ht="9.75" customHeight="1" x14ac:dyDescent="0.25">
      <c r="A147" s="14">
        <v>2159</v>
      </c>
      <c r="B147" s="13" t="s">
        <v>402</v>
      </c>
      <c r="C147" s="120">
        <v>0</v>
      </c>
      <c r="D147" s="121"/>
      <c r="E147" s="121"/>
    </row>
    <row r="148" spans="1:5" ht="9.75" customHeight="1" x14ac:dyDescent="0.25">
      <c r="A148" s="14">
        <v>2240</v>
      </c>
      <c r="B148" s="13" t="s">
        <v>403</v>
      </c>
      <c r="C148" s="120">
        <f>SUM(C149:C151)</f>
        <v>0</v>
      </c>
      <c r="D148" s="121"/>
      <c r="E148" s="121"/>
    </row>
    <row r="149" spans="1:5" ht="9.75" customHeight="1" x14ac:dyDescent="0.25">
      <c r="A149" s="14">
        <v>2241</v>
      </c>
      <c r="B149" s="13" t="s">
        <v>404</v>
      </c>
      <c r="C149" s="120">
        <v>0</v>
      </c>
      <c r="D149" s="121"/>
      <c r="E149" s="121"/>
    </row>
    <row r="150" spans="1:5" ht="9.75" customHeight="1" x14ac:dyDescent="0.25">
      <c r="A150" s="14">
        <v>2242</v>
      </c>
      <c r="B150" s="13" t="s">
        <v>405</v>
      </c>
      <c r="C150" s="120">
        <v>0</v>
      </c>
      <c r="D150" s="121"/>
      <c r="E150" s="121"/>
    </row>
    <row r="151" spans="1:5" ht="9.75" customHeight="1" x14ac:dyDescent="0.25">
      <c r="A151" s="14">
        <v>2249</v>
      </c>
      <c r="B151" s="13" t="s">
        <v>406</v>
      </c>
      <c r="C151" s="120">
        <v>0</v>
      </c>
      <c r="D151" s="121"/>
      <c r="E151" s="121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2" t="s">
        <v>407</v>
      </c>
      <c r="B153" s="72"/>
      <c r="C153" s="72"/>
      <c r="D153" s="72"/>
      <c r="E153" s="72"/>
    </row>
    <row r="154" spans="1:5" ht="9.75" customHeight="1" x14ac:dyDescent="0.25">
      <c r="A154" s="75" t="s">
        <v>69</v>
      </c>
      <c r="B154" s="75" t="s">
        <v>70</v>
      </c>
      <c r="C154" s="75" t="s">
        <v>71</v>
      </c>
      <c r="D154" s="73" t="s">
        <v>383</v>
      </c>
      <c r="E154" s="73" t="s">
        <v>278</v>
      </c>
    </row>
    <row r="155" spans="1:5" ht="9.75" customHeight="1" x14ac:dyDescent="0.25">
      <c r="A155" s="14">
        <v>2170</v>
      </c>
      <c r="B155" s="13" t="s">
        <v>408</v>
      </c>
      <c r="C155" s="122">
        <f>SUM(C156:C158)</f>
        <v>0</v>
      </c>
      <c r="D155" s="13"/>
      <c r="E155" s="13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ht="9.75" customHeight="1" x14ac:dyDescent="0.25">
      <c r="A156" s="14">
        <v>2171</v>
      </c>
      <c r="B156" s="13" t="s">
        <v>409</v>
      </c>
      <c r="C156" s="122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22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22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22">
        <f>SUM(C160:C163)</f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22">
        <v>0</v>
      </c>
      <c r="D160" s="13"/>
      <c r="E160" s="121"/>
    </row>
    <row r="161" spans="1:5" ht="9.75" customHeight="1" x14ac:dyDescent="0.25">
      <c r="A161" s="14">
        <v>2262</v>
      </c>
      <c r="B161" s="13" t="s">
        <v>414</v>
      </c>
      <c r="C161" s="122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22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22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2" t="s">
        <v>417</v>
      </c>
      <c r="B165" s="72"/>
      <c r="C165" s="72"/>
      <c r="D165" s="72"/>
      <c r="E165" s="72"/>
    </row>
    <row r="166" spans="1:5" ht="9.75" customHeight="1" x14ac:dyDescent="0.25">
      <c r="A166" s="75" t="s">
        <v>69</v>
      </c>
      <c r="B166" s="75" t="s">
        <v>70</v>
      </c>
      <c r="C166" s="75" t="s">
        <v>71</v>
      </c>
      <c r="D166" s="73" t="s">
        <v>383</v>
      </c>
      <c r="E166" s="73" t="s">
        <v>278</v>
      </c>
    </row>
    <row r="167" spans="1:5" ht="9.75" customHeight="1" x14ac:dyDescent="0.25">
      <c r="A167" s="14">
        <v>2190</v>
      </c>
      <c r="B167" s="13" t="s">
        <v>418</v>
      </c>
      <c r="C167" s="122">
        <f>SUM(C168:C170)</f>
        <v>177223.26</v>
      </c>
      <c r="D167" s="13"/>
      <c r="E167" s="13" t="str">
        <f>IF(OR(C167&lt;&gt;0,C168&lt;&gt;0,C169&lt;&gt;0,C170&lt;&gt;0),"","SIN INFORMACIÓN QUE REVELAR")</f>
        <v/>
      </c>
    </row>
    <row r="168" spans="1:5" ht="9.75" customHeight="1" x14ac:dyDescent="0.25">
      <c r="A168" s="14">
        <v>2191</v>
      </c>
      <c r="B168" s="13" t="s">
        <v>419</v>
      </c>
      <c r="C168" s="122">
        <v>177223.26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22">
        <v>0</v>
      </c>
      <c r="D169" s="13"/>
      <c r="E169" s="121"/>
    </row>
    <row r="170" spans="1:5" ht="9.75" customHeight="1" x14ac:dyDescent="0.25">
      <c r="A170" s="14">
        <v>2199</v>
      </c>
      <c r="B170" s="13" t="s">
        <v>421</v>
      </c>
      <c r="C170" s="122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38" sqref="C38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04" t="str">
        <f>ESF!A1</f>
        <v>Municipio de Valle de Santiago, Gto.</v>
      </c>
      <c r="B1" s="105"/>
      <c r="C1" s="105"/>
      <c r="D1" s="69" t="s">
        <v>0</v>
      </c>
      <c r="E1" s="70">
        <f>'Notas a los Edos Financieros'!D1</f>
        <v>2025</v>
      </c>
    </row>
    <row r="2" spans="1:5" ht="11.25" customHeight="1" x14ac:dyDescent="0.25">
      <c r="A2" s="104" t="s">
        <v>422</v>
      </c>
      <c r="B2" s="105"/>
      <c r="C2" s="105"/>
      <c r="D2" s="69" t="s">
        <v>2</v>
      </c>
      <c r="E2" s="70" t="str">
        <f>'Notas a los Edos Financieros'!D2</f>
        <v>Trimestral</v>
      </c>
    </row>
    <row r="3" spans="1:5" ht="11.25" customHeight="1" x14ac:dyDescent="0.25">
      <c r="A3" s="104" t="str">
        <f>ESF!A3</f>
        <v>Del 1 de Enero al 30 de Septiembre de 2025</v>
      </c>
      <c r="B3" s="105"/>
      <c r="C3" s="105"/>
      <c r="D3" s="69" t="s">
        <v>3</v>
      </c>
      <c r="E3" s="70">
        <f>'Notas a los Edos Financieros'!D3</f>
        <v>3</v>
      </c>
    </row>
    <row r="4" spans="1:5" ht="11.25" customHeight="1" x14ac:dyDescent="0.25">
      <c r="A4" s="104" t="s">
        <v>4</v>
      </c>
      <c r="B4" s="105"/>
      <c r="C4" s="105"/>
      <c r="D4" s="69"/>
      <c r="E4" s="70"/>
    </row>
    <row r="5" spans="1:5" ht="9.75" customHeight="1" x14ac:dyDescent="0.25">
      <c r="A5" s="71" t="s">
        <v>67</v>
      </c>
      <c r="B5" s="72"/>
      <c r="C5" s="72"/>
      <c r="D5" s="72"/>
      <c r="E5" s="72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2" t="s">
        <v>423</v>
      </c>
      <c r="B7" s="72"/>
      <c r="C7" s="72"/>
      <c r="D7" s="72"/>
      <c r="E7" s="72"/>
    </row>
    <row r="8" spans="1:5" ht="9.75" customHeight="1" x14ac:dyDescent="0.25">
      <c r="A8" s="73" t="s">
        <v>69</v>
      </c>
      <c r="B8" s="73" t="s">
        <v>70</v>
      </c>
      <c r="C8" s="73" t="s">
        <v>71</v>
      </c>
      <c r="D8" s="73" t="s">
        <v>265</v>
      </c>
      <c r="E8" s="73" t="s">
        <v>383</v>
      </c>
    </row>
    <row r="9" spans="1:5" ht="9.75" customHeight="1" x14ac:dyDescent="0.25">
      <c r="A9" s="14">
        <v>3110</v>
      </c>
      <c r="B9" s="13" t="s">
        <v>123</v>
      </c>
      <c r="C9" s="123">
        <v>-79242435.150000006</v>
      </c>
      <c r="D9" s="13"/>
      <c r="E9" s="13"/>
    </row>
    <row r="10" spans="1:5" ht="9.75" customHeight="1" x14ac:dyDescent="0.25">
      <c r="A10" s="14">
        <v>3120</v>
      </c>
      <c r="B10" s="13" t="s">
        <v>424</v>
      </c>
      <c r="C10" s="123">
        <v>1052896.68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23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2" t="s">
        <v>426</v>
      </c>
      <c r="B13" s="72"/>
      <c r="C13" s="72"/>
      <c r="D13" s="72"/>
      <c r="E13" s="72"/>
    </row>
    <row r="14" spans="1:5" ht="9.75" customHeight="1" x14ac:dyDescent="0.25">
      <c r="A14" s="73" t="s">
        <v>69</v>
      </c>
      <c r="B14" s="73" t="s">
        <v>70</v>
      </c>
      <c r="C14" s="73" t="s">
        <v>71</v>
      </c>
      <c r="D14" s="73" t="s">
        <v>427</v>
      </c>
      <c r="E14" s="73"/>
    </row>
    <row r="15" spans="1:5" ht="9.75" customHeight="1" x14ac:dyDescent="0.25">
      <c r="A15" s="14">
        <v>3210</v>
      </c>
      <c r="B15" s="13" t="s">
        <v>428</v>
      </c>
      <c r="C15" s="123">
        <v>104531565.70999999</v>
      </c>
      <c r="D15" s="13"/>
      <c r="E15" s="13"/>
    </row>
    <row r="16" spans="1:5" ht="9.75" customHeight="1" x14ac:dyDescent="0.25">
      <c r="A16" s="14">
        <v>3220</v>
      </c>
      <c r="B16" s="13" t="s">
        <v>429</v>
      </c>
      <c r="C16" s="123">
        <v>796695633.57000005</v>
      </c>
      <c r="D16" s="13"/>
      <c r="E16" s="13"/>
    </row>
    <row r="17" spans="1:4" ht="9.75" customHeight="1" x14ac:dyDescent="0.25">
      <c r="A17" s="14">
        <v>3230</v>
      </c>
      <c r="B17" s="13" t="s">
        <v>430</v>
      </c>
      <c r="C17" s="123">
        <f>SUM(C18:C21)</f>
        <v>0</v>
      </c>
      <c r="D17" s="13"/>
    </row>
    <row r="18" spans="1:4" ht="9.75" customHeight="1" x14ac:dyDescent="0.25">
      <c r="A18" s="14">
        <v>3231</v>
      </c>
      <c r="B18" s="13" t="s">
        <v>431</v>
      </c>
      <c r="C18" s="123">
        <v>0</v>
      </c>
      <c r="D18" s="13"/>
    </row>
    <row r="19" spans="1:4" ht="9.75" customHeight="1" x14ac:dyDescent="0.25">
      <c r="A19" s="14">
        <v>3232</v>
      </c>
      <c r="B19" s="13" t="s">
        <v>432</v>
      </c>
      <c r="C19" s="123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23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23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23">
        <f>SUM(C23:C25)</f>
        <v>0</v>
      </c>
      <c r="D22" s="13"/>
    </row>
    <row r="23" spans="1:4" ht="9.75" customHeight="1" x14ac:dyDescent="0.25">
      <c r="A23" s="14">
        <v>3241</v>
      </c>
      <c r="B23" s="13" t="s">
        <v>436</v>
      </c>
      <c r="C23" s="123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23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23">
        <v>0</v>
      </c>
      <c r="D25" s="13"/>
    </row>
    <row r="26" spans="1:4" ht="9.75" customHeight="1" x14ac:dyDescent="0.25">
      <c r="A26" s="14">
        <v>3250</v>
      </c>
      <c r="B26" s="13" t="s">
        <v>439</v>
      </c>
      <c r="C26" s="123">
        <f>SUM(C27:C29)</f>
        <v>67111.3</v>
      </c>
      <c r="D26" s="13"/>
    </row>
    <row r="27" spans="1:4" ht="9.75" customHeight="1" x14ac:dyDescent="0.25">
      <c r="A27" s="14">
        <v>3251</v>
      </c>
      <c r="B27" s="13" t="s">
        <v>440</v>
      </c>
      <c r="C27" s="123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23">
        <v>67111.3</v>
      </c>
      <c r="D28" s="13"/>
    </row>
    <row r="29" spans="1:4" ht="9.75" customHeight="1" x14ac:dyDescent="0.25">
      <c r="A29" s="14">
        <v>3253</v>
      </c>
      <c r="B29" s="13" t="s">
        <v>442</v>
      </c>
      <c r="C29" s="123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opLeftCell="A91" workbookViewId="0">
      <selection activeCell="D144" sqref="D144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04" t="str">
        <f>ESF!A1</f>
        <v>Municipio de Valle de Santiago, Gto.</v>
      </c>
      <c r="B1" s="105"/>
      <c r="C1" s="105"/>
      <c r="D1" s="69" t="s">
        <v>0</v>
      </c>
      <c r="E1" s="70">
        <f>'Notas a los Edos Financieros'!D1</f>
        <v>2025</v>
      </c>
    </row>
    <row r="2" spans="1:5" ht="11.25" customHeight="1" x14ac:dyDescent="0.25">
      <c r="A2" s="104" t="s">
        <v>443</v>
      </c>
      <c r="B2" s="105"/>
      <c r="C2" s="105"/>
      <c r="D2" s="69" t="s">
        <v>2</v>
      </c>
      <c r="E2" s="70" t="str">
        <f>'Notas a los Edos Financieros'!D2</f>
        <v>Trimestral</v>
      </c>
    </row>
    <row r="3" spans="1:5" ht="11.25" customHeight="1" x14ac:dyDescent="0.25">
      <c r="A3" s="104" t="str">
        <f>ESF!A3</f>
        <v>Del 1 de Enero al 30 de Septiembre de 2025</v>
      </c>
      <c r="B3" s="105"/>
      <c r="C3" s="105"/>
      <c r="D3" s="69" t="s">
        <v>3</v>
      </c>
      <c r="E3" s="70">
        <f>'Notas a los Edos Financieros'!D3</f>
        <v>3</v>
      </c>
    </row>
    <row r="4" spans="1:5" ht="11.25" customHeight="1" x14ac:dyDescent="0.25">
      <c r="A4" s="104" t="s">
        <v>4</v>
      </c>
      <c r="B4" s="105"/>
      <c r="C4" s="105"/>
      <c r="D4" s="69"/>
      <c r="E4" s="70"/>
    </row>
    <row r="5" spans="1:5" ht="9.75" customHeight="1" x14ac:dyDescent="0.25">
      <c r="A5" s="71" t="s">
        <v>67</v>
      </c>
      <c r="B5" s="72"/>
      <c r="C5" s="72"/>
      <c r="D5" s="72"/>
      <c r="E5" s="72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2" t="s">
        <v>444</v>
      </c>
      <c r="B7" s="72"/>
      <c r="C7" s="72"/>
      <c r="D7" s="72"/>
      <c r="E7" s="13"/>
    </row>
    <row r="8" spans="1:5" ht="9.75" customHeight="1" x14ac:dyDescent="0.25">
      <c r="A8" s="73" t="s">
        <v>69</v>
      </c>
      <c r="B8" s="73" t="s">
        <v>70</v>
      </c>
      <c r="C8" s="79" t="s">
        <v>445</v>
      </c>
      <c r="D8" s="79" t="s">
        <v>446</v>
      </c>
      <c r="E8" s="13"/>
    </row>
    <row r="9" spans="1:5" ht="9.75" customHeight="1" x14ac:dyDescent="0.25">
      <c r="A9" s="14">
        <v>1111</v>
      </c>
      <c r="B9" s="13" t="s">
        <v>447</v>
      </c>
      <c r="C9" s="123">
        <v>0</v>
      </c>
      <c r="D9" s="123">
        <v>0</v>
      </c>
      <c r="E9" s="13"/>
    </row>
    <row r="10" spans="1:5" ht="9.75" customHeight="1" x14ac:dyDescent="0.25">
      <c r="A10" s="14">
        <v>1112</v>
      </c>
      <c r="B10" s="13" t="s">
        <v>448</v>
      </c>
      <c r="C10" s="123">
        <v>45957340.469999999</v>
      </c>
      <c r="D10" s="123">
        <v>44971481.329999998</v>
      </c>
      <c r="E10" s="13"/>
    </row>
    <row r="11" spans="1:5" ht="9.75" customHeight="1" x14ac:dyDescent="0.25">
      <c r="A11" s="14">
        <v>1113</v>
      </c>
      <c r="B11" s="13" t="s">
        <v>449</v>
      </c>
      <c r="C11" s="123">
        <v>0</v>
      </c>
      <c r="D11" s="123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23">
        <v>53511077.590000004</v>
      </c>
      <c r="D12" s="123">
        <v>69747743.400000006</v>
      </c>
      <c r="E12" s="13"/>
    </row>
    <row r="13" spans="1:5" ht="9.75" customHeight="1" x14ac:dyDescent="0.25">
      <c r="A13" s="14">
        <v>1115</v>
      </c>
      <c r="B13" s="13" t="s">
        <v>267</v>
      </c>
      <c r="C13" s="123">
        <v>0</v>
      </c>
      <c r="D13" s="123">
        <v>0</v>
      </c>
      <c r="E13" s="13"/>
    </row>
    <row r="14" spans="1:5" ht="9.75" customHeight="1" x14ac:dyDescent="0.25">
      <c r="A14" s="14">
        <v>1116</v>
      </c>
      <c r="B14" s="13" t="s">
        <v>450</v>
      </c>
      <c r="C14" s="123">
        <v>0</v>
      </c>
      <c r="D14" s="123">
        <v>0</v>
      </c>
      <c r="E14" s="13"/>
    </row>
    <row r="15" spans="1:5" ht="9.75" customHeight="1" x14ac:dyDescent="0.25">
      <c r="A15" s="14">
        <v>1119</v>
      </c>
      <c r="B15" s="13" t="s">
        <v>451</v>
      </c>
      <c r="C15" s="123">
        <v>0</v>
      </c>
      <c r="D15" s="123">
        <v>0</v>
      </c>
      <c r="E15" s="13"/>
    </row>
    <row r="16" spans="1:5" ht="9.75" customHeight="1" x14ac:dyDescent="0.25">
      <c r="A16" s="25">
        <v>1110</v>
      </c>
      <c r="B16" s="26" t="s">
        <v>452</v>
      </c>
      <c r="C16" s="124">
        <f>SUM(C9:C15)</f>
        <v>99468418.060000002</v>
      </c>
      <c r="D16" s="124">
        <f>SUM(D9:D15)</f>
        <v>114719224.73</v>
      </c>
      <c r="E16" s="13"/>
    </row>
    <row r="19" spans="1:4" ht="9.75" customHeight="1" x14ac:dyDescent="0.25">
      <c r="A19" s="72" t="s">
        <v>453</v>
      </c>
      <c r="B19" s="72"/>
      <c r="C19" s="72"/>
      <c r="D19" s="72"/>
    </row>
    <row r="20" spans="1:4" ht="9.75" customHeight="1" x14ac:dyDescent="0.25">
      <c r="A20" s="73" t="s">
        <v>69</v>
      </c>
      <c r="B20" s="73" t="s">
        <v>70</v>
      </c>
      <c r="C20" s="79" t="s">
        <v>445</v>
      </c>
      <c r="D20" s="79" t="s">
        <v>446</v>
      </c>
    </row>
    <row r="21" spans="1:4" ht="9.75" customHeight="1" x14ac:dyDescent="0.25">
      <c r="A21" s="25">
        <v>1230</v>
      </c>
      <c r="B21" s="28" t="s">
        <v>316</v>
      </c>
      <c r="C21" s="124">
        <f>SUM(C22:C28)</f>
        <v>88006247.019999996</v>
      </c>
      <c r="D21" s="124">
        <f>SUM(D22:D28)</f>
        <v>197106914.58000001</v>
      </c>
    </row>
    <row r="22" spans="1:4" ht="9.75" customHeight="1" x14ac:dyDescent="0.25">
      <c r="A22" s="14">
        <v>1231</v>
      </c>
      <c r="B22" s="13" t="s">
        <v>317</v>
      </c>
      <c r="C22" s="123">
        <v>0</v>
      </c>
      <c r="D22" s="123">
        <v>2295000</v>
      </c>
    </row>
    <row r="23" spans="1:4" ht="9.75" customHeight="1" x14ac:dyDescent="0.25">
      <c r="A23" s="14">
        <v>1232</v>
      </c>
      <c r="B23" s="13" t="s">
        <v>318</v>
      </c>
      <c r="C23" s="123">
        <v>0</v>
      </c>
      <c r="D23" s="123">
        <v>0</v>
      </c>
    </row>
    <row r="24" spans="1:4" ht="9.75" customHeight="1" x14ac:dyDescent="0.25">
      <c r="A24" s="14">
        <v>1233</v>
      </c>
      <c r="B24" s="13" t="s">
        <v>319</v>
      </c>
      <c r="C24" s="123">
        <v>0</v>
      </c>
      <c r="D24" s="123">
        <v>0</v>
      </c>
    </row>
    <row r="25" spans="1:4" ht="9.75" customHeight="1" x14ac:dyDescent="0.25">
      <c r="A25" s="14">
        <v>1234</v>
      </c>
      <c r="B25" s="13" t="s">
        <v>320</v>
      </c>
      <c r="C25" s="123">
        <v>0</v>
      </c>
      <c r="D25" s="123">
        <v>0</v>
      </c>
    </row>
    <row r="26" spans="1:4" ht="9.75" customHeight="1" x14ac:dyDescent="0.25">
      <c r="A26" s="14">
        <v>1235</v>
      </c>
      <c r="B26" s="13" t="s">
        <v>321</v>
      </c>
      <c r="C26" s="123">
        <v>85427650.409999996</v>
      </c>
      <c r="D26" s="123">
        <v>169678556.83000001</v>
      </c>
    </row>
    <row r="27" spans="1:4" ht="9.75" customHeight="1" x14ac:dyDescent="0.25">
      <c r="A27" s="14">
        <v>1236</v>
      </c>
      <c r="B27" s="13" t="s">
        <v>322</v>
      </c>
      <c r="C27" s="123">
        <v>2578596.61</v>
      </c>
      <c r="D27" s="123">
        <v>25133357.75</v>
      </c>
    </row>
    <row r="28" spans="1:4" ht="9.75" customHeight="1" x14ac:dyDescent="0.25">
      <c r="A28" s="14">
        <v>1239</v>
      </c>
      <c r="B28" s="13" t="s">
        <v>323</v>
      </c>
      <c r="C28" s="123">
        <v>0</v>
      </c>
      <c r="D28" s="123">
        <v>0</v>
      </c>
    </row>
    <row r="29" spans="1:4" ht="9.75" customHeight="1" x14ac:dyDescent="0.25">
      <c r="A29" s="25">
        <v>1240</v>
      </c>
      <c r="B29" s="28" t="s">
        <v>324</v>
      </c>
      <c r="C29" s="124">
        <f>SUM(C30:C37)</f>
        <v>1274424.95</v>
      </c>
      <c r="D29" s="124">
        <f>SUM(D30:D37)</f>
        <v>248198001.42999998</v>
      </c>
    </row>
    <row r="30" spans="1:4" ht="9.75" customHeight="1" x14ac:dyDescent="0.25">
      <c r="A30" s="14">
        <v>1241</v>
      </c>
      <c r="B30" s="13" t="s">
        <v>325</v>
      </c>
      <c r="C30" s="123">
        <v>971380.88</v>
      </c>
      <c r="D30" s="123">
        <v>1540978.4</v>
      </c>
    </row>
    <row r="31" spans="1:4" ht="9.75" customHeight="1" x14ac:dyDescent="0.25">
      <c r="A31" s="14">
        <v>1242</v>
      </c>
      <c r="B31" s="13" t="s">
        <v>326</v>
      </c>
      <c r="C31" s="123">
        <v>20522.72</v>
      </c>
      <c r="D31" s="123">
        <v>977652.13</v>
      </c>
    </row>
    <row r="32" spans="1:4" ht="9.75" customHeight="1" x14ac:dyDescent="0.25">
      <c r="A32" s="14">
        <v>1243</v>
      </c>
      <c r="B32" s="13" t="s">
        <v>327</v>
      </c>
      <c r="C32" s="123">
        <v>0</v>
      </c>
      <c r="D32" s="123">
        <v>572694.36</v>
      </c>
    </row>
    <row r="33" spans="1:4" ht="9.75" customHeight="1" x14ac:dyDescent="0.25">
      <c r="A33" s="14">
        <v>1244</v>
      </c>
      <c r="B33" s="13" t="s">
        <v>328</v>
      </c>
      <c r="C33" s="123">
        <v>0</v>
      </c>
      <c r="D33" s="123">
        <v>9926330.0899999999</v>
      </c>
    </row>
    <row r="34" spans="1:4" ht="9.75" customHeight="1" x14ac:dyDescent="0.25">
      <c r="A34" s="14">
        <v>1245</v>
      </c>
      <c r="B34" s="13" t="s">
        <v>329</v>
      </c>
      <c r="C34" s="123">
        <v>0</v>
      </c>
      <c r="D34" s="123">
        <v>230969817</v>
      </c>
    </row>
    <row r="35" spans="1:4" ht="9.75" customHeight="1" x14ac:dyDescent="0.25">
      <c r="A35" s="14">
        <v>1246</v>
      </c>
      <c r="B35" s="13" t="s">
        <v>330</v>
      </c>
      <c r="C35" s="123">
        <v>282521.34999999998</v>
      </c>
      <c r="D35" s="123">
        <v>4210529.45</v>
      </c>
    </row>
    <row r="36" spans="1:4" ht="9.75" customHeight="1" x14ac:dyDescent="0.25">
      <c r="A36" s="14">
        <v>1247</v>
      </c>
      <c r="B36" s="13" t="s">
        <v>331</v>
      </c>
      <c r="C36" s="123">
        <v>0</v>
      </c>
      <c r="D36" s="123">
        <v>0</v>
      </c>
    </row>
    <row r="37" spans="1:4" ht="9.75" customHeight="1" x14ac:dyDescent="0.25">
      <c r="A37" s="14">
        <v>1248</v>
      </c>
      <c r="B37" s="13" t="s">
        <v>332</v>
      </c>
      <c r="C37" s="123">
        <v>0</v>
      </c>
      <c r="D37" s="123">
        <v>0</v>
      </c>
    </row>
    <row r="38" spans="1:4" ht="9.75" customHeight="1" x14ac:dyDescent="0.25">
      <c r="A38" s="25">
        <v>1250</v>
      </c>
      <c r="B38" s="28" t="s">
        <v>338</v>
      </c>
      <c r="C38" s="125">
        <f>SUM(C39:C43)</f>
        <v>380000</v>
      </c>
      <c r="D38" s="125">
        <f>SUM(D39:D43)</f>
        <v>0</v>
      </c>
    </row>
    <row r="39" spans="1:4" ht="9.75" customHeight="1" x14ac:dyDescent="0.25">
      <c r="A39" s="14">
        <v>1251</v>
      </c>
      <c r="B39" s="13" t="s">
        <v>339</v>
      </c>
      <c r="C39" s="122">
        <v>0</v>
      </c>
      <c r="D39" s="122">
        <v>0</v>
      </c>
    </row>
    <row r="40" spans="1:4" ht="9.75" customHeight="1" x14ac:dyDescent="0.25">
      <c r="A40" s="14">
        <v>1252</v>
      </c>
      <c r="B40" s="13" t="s">
        <v>340</v>
      </c>
      <c r="C40" s="122">
        <v>0</v>
      </c>
      <c r="D40" s="122">
        <v>0</v>
      </c>
    </row>
    <row r="41" spans="1:4" ht="9.75" customHeight="1" x14ac:dyDescent="0.25">
      <c r="A41" s="14">
        <v>1253</v>
      </c>
      <c r="B41" s="13" t="s">
        <v>341</v>
      </c>
      <c r="C41" s="122">
        <v>0</v>
      </c>
      <c r="D41" s="122">
        <v>0</v>
      </c>
    </row>
    <row r="42" spans="1:4" ht="9.75" customHeight="1" x14ac:dyDescent="0.25">
      <c r="A42" s="14">
        <v>1254</v>
      </c>
      <c r="B42" s="13" t="s">
        <v>342</v>
      </c>
      <c r="C42" s="122">
        <v>380000</v>
      </c>
      <c r="D42" s="122">
        <v>0</v>
      </c>
    </row>
    <row r="43" spans="1:4" ht="9.75" customHeight="1" x14ac:dyDescent="0.25">
      <c r="A43" s="14">
        <v>1259</v>
      </c>
      <c r="B43" s="13" t="s">
        <v>343</v>
      </c>
      <c r="C43" s="122">
        <v>0</v>
      </c>
      <c r="D43" s="122">
        <v>0</v>
      </c>
    </row>
    <row r="44" spans="1:4" ht="9.75" customHeight="1" x14ac:dyDescent="0.25">
      <c r="A44" s="14"/>
      <c r="B44" s="26" t="s">
        <v>454</v>
      </c>
      <c r="C44" s="124">
        <f>C21+C29+C38</f>
        <v>89660671.969999999</v>
      </c>
      <c r="D44" s="124">
        <f>D21+D29+D38</f>
        <v>445304916.00999999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2" t="s">
        <v>455</v>
      </c>
      <c r="B46" s="72"/>
      <c r="C46" s="72"/>
      <c r="D46" s="72"/>
    </row>
    <row r="47" spans="1:4" ht="9.75" customHeight="1" x14ac:dyDescent="0.25">
      <c r="A47" s="73" t="s">
        <v>69</v>
      </c>
      <c r="B47" s="73" t="s">
        <v>70</v>
      </c>
      <c r="C47" s="79" t="s">
        <v>445</v>
      </c>
      <c r="D47" s="79" t="s">
        <v>446</v>
      </c>
    </row>
    <row r="48" spans="1:4" ht="11.25" customHeight="1" x14ac:dyDescent="0.25">
      <c r="A48" s="25">
        <v>3210</v>
      </c>
      <c r="B48" s="28" t="s">
        <v>456</v>
      </c>
      <c r="C48" s="125">
        <v>104531565.70999999</v>
      </c>
      <c r="D48" s="125">
        <v>223549712.40000001</v>
      </c>
    </row>
    <row r="49" spans="1:4" ht="11.25" customHeight="1" x14ac:dyDescent="0.25">
      <c r="A49" s="14"/>
      <c r="B49" s="26" t="s">
        <v>457</v>
      </c>
      <c r="C49" s="125">
        <v>26674649.880000003</v>
      </c>
      <c r="D49" s="125">
        <v>56724802.469999999</v>
      </c>
    </row>
    <row r="50" spans="1:4" ht="11.25" customHeight="1" x14ac:dyDescent="0.25">
      <c r="A50" s="25">
        <v>5400</v>
      </c>
      <c r="B50" s="28" t="s">
        <v>218</v>
      </c>
      <c r="C50" s="125">
        <v>574581.01</v>
      </c>
      <c r="D50" s="125">
        <v>711823.12</v>
      </c>
    </row>
    <row r="51" spans="1:4" ht="11.25" customHeight="1" x14ac:dyDescent="0.25">
      <c r="A51" s="14">
        <v>5410</v>
      </c>
      <c r="B51" s="13" t="s">
        <v>458</v>
      </c>
      <c r="C51" s="122">
        <v>574581.01</v>
      </c>
      <c r="D51" s="122">
        <v>711823.12</v>
      </c>
    </row>
    <row r="52" spans="1:4" ht="11.25" customHeight="1" x14ac:dyDescent="0.25">
      <c r="A52" s="14">
        <v>5411</v>
      </c>
      <c r="B52" s="13" t="s">
        <v>220</v>
      </c>
      <c r="C52" s="122">
        <v>574581.01</v>
      </c>
      <c r="D52" s="122">
        <v>711823.12</v>
      </c>
    </row>
    <row r="53" spans="1:4" ht="11.25" customHeight="1" x14ac:dyDescent="0.25">
      <c r="A53" s="14">
        <v>5420</v>
      </c>
      <c r="B53" s="13" t="s">
        <v>459</v>
      </c>
      <c r="C53" s="122">
        <v>0</v>
      </c>
      <c r="D53" s="122">
        <v>0</v>
      </c>
    </row>
    <row r="54" spans="1:4" ht="11.25" customHeight="1" x14ac:dyDescent="0.25">
      <c r="A54" s="14">
        <v>5421</v>
      </c>
      <c r="B54" s="13" t="s">
        <v>223</v>
      </c>
      <c r="C54" s="122">
        <v>0</v>
      </c>
      <c r="D54" s="122">
        <v>0</v>
      </c>
    </row>
    <row r="55" spans="1:4" ht="11.25" customHeight="1" x14ac:dyDescent="0.25">
      <c r="A55" s="14">
        <v>5430</v>
      </c>
      <c r="B55" s="13" t="s">
        <v>460</v>
      </c>
      <c r="C55" s="122">
        <v>0</v>
      </c>
      <c r="D55" s="122">
        <v>0</v>
      </c>
    </row>
    <row r="56" spans="1:4" ht="11.25" customHeight="1" x14ac:dyDescent="0.25">
      <c r="A56" s="14">
        <v>5431</v>
      </c>
      <c r="B56" s="13" t="s">
        <v>226</v>
      </c>
      <c r="C56" s="122">
        <v>0</v>
      </c>
      <c r="D56" s="122">
        <v>0</v>
      </c>
    </row>
    <row r="57" spans="1:4" ht="11.25" customHeight="1" x14ac:dyDescent="0.25">
      <c r="A57" s="14">
        <v>5440</v>
      </c>
      <c r="B57" s="13" t="s">
        <v>461</v>
      </c>
      <c r="C57" s="122">
        <v>0</v>
      </c>
      <c r="D57" s="122">
        <v>0</v>
      </c>
    </row>
    <row r="58" spans="1:4" ht="11.25" customHeight="1" x14ac:dyDescent="0.25">
      <c r="A58" s="14">
        <v>5441</v>
      </c>
      <c r="B58" s="13" t="s">
        <v>461</v>
      </c>
      <c r="C58" s="122">
        <v>0</v>
      </c>
      <c r="D58" s="122">
        <v>0</v>
      </c>
    </row>
    <row r="59" spans="1:4" ht="11.25" customHeight="1" x14ac:dyDescent="0.25">
      <c r="A59" s="14">
        <v>5450</v>
      </c>
      <c r="B59" s="13" t="s">
        <v>462</v>
      </c>
      <c r="C59" s="122">
        <v>0</v>
      </c>
      <c r="D59" s="122">
        <v>0</v>
      </c>
    </row>
    <row r="60" spans="1:4" ht="11.25" customHeight="1" x14ac:dyDescent="0.25">
      <c r="A60" s="14">
        <v>5451</v>
      </c>
      <c r="B60" s="13" t="s">
        <v>230</v>
      </c>
      <c r="C60" s="122">
        <v>0</v>
      </c>
      <c r="D60" s="122">
        <v>0</v>
      </c>
    </row>
    <row r="61" spans="1:4" ht="11.25" customHeight="1" x14ac:dyDescent="0.25">
      <c r="A61" s="14">
        <v>5452</v>
      </c>
      <c r="B61" s="13" t="s">
        <v>231</v>
      </c>
      <c r="C61" s="122">
        <v>0</v>
      </c>
      <c r="D61" s="122">
        <v>0</v>
      </c>
    </row>
    <row r="62" spans="1:4" ht="11.25" customHeight="1" x14ac:dyDescent="0.25">
      <c r="A62" s="25">
        <v>5500</v>
      </c>
      <c r="B62" s="28" t="s">
        <v>232</v>
      </c>
      <c r="C62" s="125">
        <v>0</v>
      </c>
      <c r="D62" s="125">
        <v>21648917.530000001</v>
      </c>
    </row>
    <row r="63" spans="1:4" ht="11.25" customHeight="1" x14ac:dyDescent="0.25">
      <c r="A63" s="25">
        <v>5510</v>
      </c>
      <c r="B63" s="28" t="s">
        <v>233</v>
      </c>
      <c r="C63" s="27">
        <v>0</v>
      </c>
      <c r="D63" s="125">
        <v>21648917.530000001</v>
      </c>
    </row>
    <row r="64" spans="1:4" ht="11.25" customHeight="1" x14ac:dyDescent="0.25">
      <c r="A64" s="14">
        <v>5511</v>
      </c>
      <c r="B64" s="13" t="s">
        <v>234</v>
      </c>
      <c r="C64" s="15">
        <v>0</v>
      </c>
      <c r="D64" s="122">
        <v>0</v>
      </c>
    </row>
    <row r="65" spans="1:4" ht="11.25" customHeight="1" x14ac:dyDescent="0.25">
      <c r="A65" s="14">
        <v>5512</v>
      </c>
      <c r="B65" s="13" t="s">
        <v>235</v>
      </c>
      <c r="C65" s="15">
        <v>0</v>
      </c>
      <c r="D65" s="122">
        <v>0</v>
      </c>
    </row>
    <row r="66" spans="1:4" ht="11.25" customHeight="1" x14ac:dyDescent="0.25">
      <c r="A66" s="14">
        <v>5513</v>
      </c>
      <c r="B66" s="13" t="s">
        <v>236</v>
      </c>
      <c r="C66" s="15">
        <v>0</v>
      </c>
      <c r="D66" s="122">
        <v>0</v>
      </c>
    </row>
    <row r="67" spans="1:4" ht="11.25" customHeight="1" x14ac:dyDescent="0.25">
      <c r="A67" s="14">
        <v>5514</v>
      </c>
      <c r="B67" s="13" t="s">
        <v>237</v>
      </c>
      <c r="C67" s="15">
        <v>0</v>
      </c>
      <c r="D67" s="122">
        <v>0</v>
      </c>
    </row>
    <row r="68" spans="1:4" ht="11.25" customHeight="1" x14ac:dyDescent="0.25">
      <c r="A68" s="14">
        <v>5515</v>
      </c>
      <c r="B68" s="13" t="s">
        <v>238</v>
      </c>
      <c r="C68" s="15">
        <v>0</v>
      </c>
      <c r="D68" s="122">
        <v>21563526.879999999</v>
      </c>
    </row>
    <row r="69" spans="1:4" ht="11.25" customHeight="1" x14ac:dyDescent="0.25">
      <c r="A69" s="14">
        <v>5516</v>
      </c>
      <c r="B69" s="13" t="s">
        <v>239</v>
      </c>
      <c r="C69" s="15">
        <v>0</v>
      </c>
      <c r="D69" s="122">
        <v>0</v>
      </c>
    </row>
    <row r="70" spans="1:4" ht="11.25" customHeight="1" x14ac:dyDescent="0.25">
      <c r="A70" s="14">
        <v>5517</v>
      </c>
      <c r="B70" s="13" t="s">
        <v>240</v>
      </c>
      <c r="C70" s="15">
        <v>0</v>
      </c>
      <c r="D70" s="122">
        <v>8768.6</v>
      </c>
    </row>
    <row r="71" spans="1:4" ht="11.25" customHeight="1" x14ac:dyDescent="0.25">
      <c r="A71" s="14">
        <v>5518</v>
      </c>
      <c r="B71" s="13" t="s">
        <v>241</v>
      </c>
      <c r="C71" s="15">
        <v>0</v>
      </c>
      <c r="D71" s="122">
        <v>76622.05</v>
      </c>
    </row>
    <row r="72" spans="1:4" ht="11.25" customHeight="1" x14ac:dyDescent="0.25">
      <c r="A72" s="25">
        <v>5520</v>
      </c>
      <c r="B72" s="28" t="s">
        <v>242</v>
      </c>
      <c r="C72" s="27">
        <v>0</v>
      </c>
      <c r="D72" s="125"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22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22">
        <v>0</v>
      </c>
    </row>
    <row r="75" spans="1:4" ht="11.25" customHeight="1" x14ac:dyDescent="0.25">
      <c r="A75" s="25">
        <v>5530</v>
      </c>
      <c r="B75" s="28" t="s">
        <v>245</v>
      </c>
      <c r="C75" s="27">
        <v>0</v>
      </c>
      <c r="D75" s="125">
        <v>0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22">
        <v>0</v>
      </c>
    </row>
    <row r="77" spans="1:4" ht="11.25" customHeight="1" x14ac:dyDescent="0.25">
      <c r="A77" s="14">
        <v>5532</v>
      </c>
      <c r="B77" s="13" t="s">
        <v>247</v>
      </c>
      <c r="C77" s="15">
        <v>0</v>
      </c>
      <c r="D77" s="122">
        <v>0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22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22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22">
        <v>0</v>
      </c>
    </row>
    <row r="81" spans="1:4" ht="11.25" customHeight="1" x14ac:dyDescent="0.25">
      <c r="A81" s="25">
        <v>5590</v>
      </c>
      <c r="B81" s="28" t="s">
        <v>251</v>
      </c>
      <c r="C81" s="27">
        <v>0</v>
      </c>
      <c r="D81" s="125">
        <v>0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22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22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22">
        <v>0</v>
      </c>
    </row>
    <row r="85" spans="1:4" ht="11.25" customHeight="1" x14ac:dyDescent="0.25">
      <c r="A85" s="14">
        <v>5594</v>
      </c>
      <c r="B85" s="13" t="s">
        <v>463</v>
      </c>
      <c r="C85" s="15">
        <v>0</v>
      </c>
      <c r="D85" s="122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22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22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22">
        <v>0</v>
      </c>
    </row>
    <row r="89" spans="1:4" ht="11.25" customHeight="1" x14ac:dyDescent="0.25">
      <c r="A89" s="14">
        <v>5599</v>
      </c>
      <c r="B89" s="13" t="s">
        <v>259</v>
      </c>
      <c r="C89" s="15">
        <v>0</v>
      </c>
      <c r="D89" s="122">
        <v>0</v>
      </c>
    </row>
    <row r="90" spans="1:4" ht="11.25" customHeight="1" x14ac:dyDescent="0.25">
      <c r="A90" s="25">
        <v>5600</v>
      </c>
      <c r="B90" s="28" t="s">
        <v>260</v>
      </c>
      <c r="C90" s="125">
        <v>20859791.050000001</v>
      </c>
      <c r="D90" s="125">
        <v>24164468.789999999</v>
      </c>
    </row>
    <row r="91" spans="1:4" ht="11.25" customHeight="1" x14ac:dyDescent="0.25">
      <c r="A91" s="25">
        <v>5610</v>
      </c>
      <c r="B91" s="28" t="s">
        <v>261</v>
      </c>
      <c r="C91" s="125">
        <v>20859791.050000001</v>
      </c>
      <c r="D91" s="125">
        <v>24164468.789999999</v>
      </c>
    </row>
    <row r="92" spans="1:4" ht="11.25" customHeight="1" x14ac:dyDescent="0.25">
      <c r="A92" s="14">
        <v>5611</v>
      </c>
      <c r="B92" s="13" t="s">
        <v>262</v>
      </c>
      <c r="C92" s="122">
        <v>20859791.050000001</v>
      </c>
      <c r="D92" s="122">
        <v>24164468.789999999</v>
      </c>
    </row>
    <row r="93" spans="1:4" ht="11.25" customHeight="1" x14ac:dyDescent="0.25">
      <c r="A93" s="25">
        <v>2110</v>
      </c>
      <c r="B93" s="29" t="s">
        <v>464</v>
      </c>
      <c r="C93" s="125">
        <v>5240277.82</v>
      </c>
      <c r="D93" s="125">
        <v>10199593.030000001</v>
      </c>
    </row>
    <row r="94" spans="1:4" ht="11.25" customHeight="1" x14ac:dyDescent="0.25">
      <c r="A94" s="14">
        <v>2111</v>
      </c>
      <c r="B94" s="13" t="s">
        <v>465</v>
      </c>
      <c r="C94" s="122">
        <v>666202.24</v>
      </c>
      <c r="D94" s="122">
        <v>1186444.77</v>
      </c>
    </row>
    <row r="95" spans="1:4" ht="11.25" customHeight="1" x14ac:dyDescent="0.25">
      <c r="A95" s="14">
        <v>2112</v>
      </c>
      <c r="B95" s="13" t="s">
        <v>466</v>
      </c>
      <c r="C95" s="122">
        <v>0</v>
      </c>
      <c r="D95" s="122">
        <v>1582518.49</v>
      </c>
    </row>
    <row r="96" spans="1:4" ht="11.25" customHeight="1" x14ac:dyDescent="0.25">
      <c r="A96" s="14">
        <v>2112</v>
      </c>
      <c r="B96" s="13" t="s">
        <v>467</v>
      </c>
      <c r="C96" s="122">
        <v>4574075.58</v>
      </c>
      <c r="D96" s="122">
        <v>2691962.73</v>
      </c>
    </row>
    <row r="97" spans="1:4" ht="11.25" customHeight="1" x14ac:dyDescent="0.25">
      <c r="A97" s="14">
        <v>2115</v>
      </c>
      <c r="B97" s="13" t="s">
        <v>468</v>
      </c>
      <c r="C97" s="122">
        <v>0</v>
      </c>
      <c r="D97" s="122">
        <v>4738667.04</v>
      </c>
    </row>
    <row r="98" spans="1:4" ht="11.25" customHeight="1" x14ac:dyDescent="0.25">
      <c r="A98" s="14">
        <v>2114</v>
      </c>
      <c r="B98" s="13" t="s">
        <v>469</v>
      </c>
      <c r="C98" s="123">
        <v>0</v>
      </c>
      <c r="D98" s="123">
        <v>0</v>
      </c>
    </row>
    <row r="99" spans="1:4" ht="11.25" customHeight="1" x14ac:dyDescent="0.25">
      <c r="A99" s="25">
        <v>5120</v>
      </c>
      <c r="B99" s="29" t="s">
        <v>301</v>
      </c>
      <c r="C99" s="27">
        <v>0</v>
      </c>
      <c r="D99" s="27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6" t="s">
        <v>470</v>
      </c>
      <c r="C101" s="125">
        <v>4753467.59</v>
      </c>
      <c r="D101" s="125">
        <v>1951864.31</v>
      </c>
    </row>
    <row r="102" spans="1:4" ht="9.75" customHeight="1" x14ac:dyDescent="0.25">
      <c r="A102" s="25">
        <v>4300</v>
      </c>
      <c r="B102" s="26" t="s">
        <v>132</v>
      </c>
      <c r="C102" s="122">
        <v>0</v>
      </c>
      <c r="D102" s="122">
        <v>0</v>
      </c>
    </row>
    <row r="103" spans="1:4" ht="9.75" customHeight="1" x14ac:dyDescent="0.25">
      <c r="A103" s="25">
        <v>4310</v>
      </c>
      <c r="B103" s="26" t="s">
        <v>133</v>
      </c>
      <c r="C103" s="125">
        <v>0</v>
      </c>
      <c r="D103" s="125">
        <v>0</v>
      </c>
    </row>
    <row r="104" spans="1:4" ht="9.75" customHeight="1" x14ac:dyDescent="0.25">
      <c r="A104" s="14">
        <v>4311</v>
      </c>
      <c r="B104" s="30" t="s">
        <v>134</v>
      </c>
      <c r="C104" s="122">
        <v>0</v>
      </c>
      <c r="D104" s="122">
        <v>0</v>
      </c>
    </row>
    <row r="105" spans="1:4" ht="9.75" customHeight="1" x14ac:dyDescent="0.25">
      <c r="A105" s="14">
        <v>4319</v>
      </c>
      <c r="B105" s="30" t="s">
        <v>135</v>
      </c>
      <c r="C105" s="122">
        <v>0</v>
      </c>
      <c r="D105" s="122">
        <v>0</v>
      </c>
    </row>
    <row r="106" spans="1:4" ht="9.75" customHeight="1" x14ac:dyDescent="0.25">
      <c r="A106" s="25">
        <v>4320</v>
      </c>
      <c r="B106" s="26" t="s">
        <v>136</v>
      </c>
      <c r="C106" s="125">
        <v>0</v>
      </c>
      <c r="D106" s="125">
        <v>0</v>
      </c>
    </row>
    <row r="107" spans="1:4" ht="9.75" customHeight="1" x14ac:dyDescent="0.25">
      <c r="A107" s="14">
        <v>4321</v>
      </c>
      <c r="B107" s="30" t="s">
        <v>137</v>
      </c>
      <c r="C107" s="122">
        <v>0</v>
      </c>
      <c r="D107" s="122">
        <v>0</v>
      </c>
    </row>
    <row r="108" spans="1:4" ht="9.75" customHeight="1" x14ac:dyDescent="0.25">
      <c r="A108" s="14">
        <v>4322</v>
      </c>
      <c r="B108" s="30" t="s">
        <v>138</v>
      </c>
      <c r="C108" s="122">
        <v>0</v>
      </c>
      <c r="D108" s="122">
        <v>0</v>
      </c>
    </row>
    <row r="109" spans="1:4" ht="9.75" customHeight="1" x14ac:dyDescent="0.25">
      <c r="A109" s="14">
        <v>4323</v>
      </c>
      <c r="B109" s="30" t="s">
        <v>139</v>
      </c>
      <c r="C109" s="122">
        <v>0</v>
      </c>
      <c r="D109" s="122">
        <v>0</v>
      </c>
    </row>
    <row r="110" spans="1:4" ht="9.75" customHeight="1" x14ac:dyDescent="0.25">
      <c r="A110" s="14">
        <v>4324</v>
      </c>
      <c r="B110" s="30" t="s">
        <v>140</v>
      </c>
      <c r="C110" s="122">
        <v>0</v>
      </c>
      <c r="D110" s="122">
        <v>0</v>
      </c>
    </row>
    <row r="111" spans="1:4" ht="9.75" customHeight="1" x14ac:dyDescent="0.25">
      <c r="A111" s="14">
        <v>4325</v>
      </c>
      <c r="B111" s="30" t="s">
        <v>141</v>
      </c>
      <c r="C111" s="122">
        <v>0</v>
      </c>
      <c r="D111" s="122">
        <v>0</v>
      </c>
    </row>
    <row r="112" spans="1:4" ht="9.75" customHeight="1" x14ac:dyDescent="0.25">
      <c r="A112" s="25">
        <v>4330</v>
      </c>
      <c r="B112" s="26" t="s">
        <v>142</v>
      </c>
      <c r="C112" s="125">
        <v>0</v>
      </c>
      <c r="D112" s="125">
        <v>0</v>
      </c>
    </row>
    <row r="113" spans="1:4" ht="9.75" customHeight="1" x14ac:dyDescent="0.25">
      <c r="A113" s="14">
        <v>4331</v>
      </c>
      <c r="B113" s="30" t="s">
        <v>142</v>
      </c>
      <c r="C113" s="122">
        <v>0</v>
      </c>
      <c r="D113" s="122">
        <v>0</v>
      </c>
    </row>
    <row r="114" spans="1:4" ht="9.75" customHeight="1" x14ac:dyDescent="0.25">
      <c r="A114" s="25">
        <v>4340</v>
      </c>
      <c r="B114" s="26" t="s">
        <v>143</v>
      </c>
      <c r="C114" s="125">
        <v>0</v>
      </c>
      <c r="D114" s="125">
        <v>0</v>
      </c>
    </row>
    <row r="115" spans="1:4" ht="9.75" customHeight="1" x14ac:dyDescent="0.25">
      <c r="A115" s="14">
        <v>4341</v>
      </c>
      <c r="B115" s="30" t="s">
        <v>143</v>
      </c>
      <c r="C115" s="122">
        <v>0</v>
      </c>
      <c r="D115" s="122">
        <v>0</v>
      </c>
    </row>
    <row r="116" spans="1:4" ht="9.75" customHeight="1" x14ac:dyDescent="0.25">
      <c r="A116" s="25">
        <v>4390</v>
      </c>
      <c r="B116" s="26" t="s">
        <v>144</v>
      </c>
      <c r="C116" s="125">
        <v>0</v>
      </c>
      <c r="D116" s="125">
        <v>0</v>
      </c>
    </row>
    <row r="117" spans="1:4" ht="9.75" customHeight="1" x14ac:dyDescent="0.25">
      <c r="A117" s="14">
        <v>4392</v>
      </c>
      <c r="B117" s="30" t="s">
        <v>145</v>
      </c>
      <c r="C117" s="122">
        <v>0</v>
      </c>
      <c r="D117" s="122">
        <v>0</v>
      </c>
    </row>
    <row r="118" spans="1:4" ht="9.75" customHeight="1" x14ac:dyDescent="0.25">
      <c r="A118" s="14">
        <v>4393</v>
      </c>
      <c r="B118" s="30" t="s">
        <v>146</v>
      </c>
      <c r="C118" s="122">
        <v>0</v>
      </c>
      <c r="D118" s="122">
        <v>0</v>
      </c>
    </row>
    <row r="119" spans="1:4" ht="9.75" customHeight="1" x14ac:dyDescent="0.25">
      <c r="A119" s="14">
        <v>4394</v>
      </c>
      <c r="B119" s="30" t="s">
        <v>147</v>
      </c>
      <c r="C119" s="122">
        <v>0</v>
      </c>
      <c r="D119" s="122">
        <v>0</v>
      </c>
    </row>
    <row r="120" spans="1:4" ht="9.75" customHeight="1" x14ac:dyDescent="0.25">
      <c r="A120" s="14">
        <v>4395</v>
      </c>
      <c r="B120" s="30" t="s">
        <v>148</v>
      </c>
      <c r="C120" s="122">
        <v>0</v>
      </c>
      <c r="D120" s="122">
        <v>0</v>
      </c>
    </row>
    <row r="121" spans="1:4" ht="9.75" customHeight="1" x14ac:dyDescent="0.25">
      <c r="A121" s="14">
        <v>4396</v>
      </c>
      <c r="B121" s="30" t="s">
        <v>149</v>
      </c>
      <c r="C121" s="122">
        <v>0</v>
      </c>
      <c r="D121" s="122">
        <v>0</v>
      </c>
    </row>
    <row r="122" spans="1:4" ht="9.75" customHeight="1" x14ac:dyDescent="0.25">
      <c r="A122" s="14">
        <v>4397</v>
      </c>
      <c r="B122" s="30" t="s">
        <v>150</v>
      </c>
      <c r="C122" s="122">
        <v>0</v>
      </c>
      <c r="D122" s="122">
        <v>0</v>
      </c>
    </row>
    <row r="123" spans="1:4" ht="9.75" customHeight="1" x14ac:dyDescent="0.25">
      <c r="A123" s="14">
        <v>4399</v>
      </c>
      <c r="B123" s="30" t="s">
        <v>144</v>
      </c>
      <c r="C123" s="122">
        <v>0</v>
      </c>
      <c r="D123" s="122">
        <v>0</v>
      </c>
    </row>
    <row r="124" spans="1:4" ht="11.25" customHeight="1" x14ac:dyDescent="0.25">
      <c r="A124" s="25">
        <v>1120</v>
      </c>
      <c r="B124" s="29" t="s">
        <v>471</v>
      </c>
      <c r="C124" s="125">
        <v>4753467.59</v>
      </c>
      <c r="D124" s="125">
        <v>1951864.31</v>
      </c>
    </row>
    <row r="125" spans="1:4" ht="11.25" customHeight="1" x14ac:dyDescent="0.25">
      <c r="A125" s="14">
        <v>1124</v>
      </c>
      <c r="B125" s="1" t="s">
        <v>472</v>
      </c>
      <c r="C125" s="122">
        <v>166.55</v>
      </c>
      <c r="D125" s="122">
        <v>-0.55000000000000004</v>
      </c>
    </row>
    <row r="126" spans="1:4" ht="11.25" customHeight="1" x14ac:dyDescent="0.25">
      <c r="A126" s="14">
        <v>1124</v>
      </c>
      <c r="B126" s="1" t="s">
        <v>473</v>
      </c>
      <c r="C126" s="122">
        <v>0</v>
      </c>
      <c r="D126" s="122">
        <v>0</v>
      </c>
    </row>
    <row r="127" spans="1:4" ht="11.25" customHeight="1" x14ac:dyDescent="0.25">
      <c r="A127" s="14">
        <v>1124</v>
      </c>
      <c r="B127" s="1" t="s">
        <v>474</v>
      </c>
      <c r="C127" s="122">
        <v>0</v>
      </c>
      <c r="D127" s="122">
        <v>0.01</v>
      </c>
    </row>
    <row r="128" spans="1:4" ht="11.25" customHeight="1" x14ac:dyDescent="0.25">
      <c r="A128" s="14">
        <v>1124</v>
      </c>
      <c r="B128" s="1" t="s">
        <v>475</v>
      </c>
      <c r="C128" s="122">
        <v>4751012.1100000003</v>
      </c>
      <c r="D128" s="122">
        <v>1951853.11</v>
      </c>
    </row>
    <row r="129" spans="1:4" ht="11.25" customHeight="1" x14ac:dyDescent="0.25">
      <c r="A129" s="14">
        <v>1124</v>
      </c>
      <c r="B129" s="1" t="s">
        <v>476</v>
      </c>
      <c r="C129" s="122">
        <v>700.47</v>
      </c>
      <c r="D129" s="122">
        <v>11.02</v>
      </c>
    </row>
    <row r="130" spans="1:4" ht="11.25" customHeight="1" x14ac:dyDescent="0.25">
      <c r="A130" s="14">
        <v>1124</v>
      </c>
      <c r="B130" s="1" t="s">
        <v>477</v>
      </c>
      <c r="C130" s="122">
        <v>1588.45</v>
      </c>
      <c r="D130" s="122">
        <v>0.72</v>
      </c>
    </row>
    <row r="131" spans="1:4" ht="11.25" customHeight="1" x14ac:dyDescent="0.25">
      <c r="A131" s="14">
        <v>1122</v>
      </c>
      <c r="B131" s="1" t="s">
        <v>478</v>
      </c>
      <c r="C131" s="123">
        <v>0</v>
      </c>
      <c r="D131" s="123">
        <v>0</v>
      </c>
    </row>
    <row r="132" spans="1:4" ht="11.25" customHeight="1" x14ac:dyDescent="0.25">
      <c r="A132" s="14">
        <v>1122</v>
      </c>
      <c r="B132" s="1" t="s">
        <v>479</v>
      </c>
      <c r="C132" s="126">
        <v>0.01</v>
      </c>
      <c r="D132" s="123">
        <v>0</v>
      </c>
    </row>
    <row r="133" spans="1:4" ht="11.25" customHeight="1" x14ac:dyDescent="0.25">
      <c r="A133" s="14">
        <v>1122</v>
      </c>
      <c r="B133" s="1" t="s">
        <v>480</v>
      </c>
      <c r="C133" s="123">
        <v>0</v>
      </c>
      <c r="D133" s="123">
        <v>0</v>
      </c>
    </row>
    <row r="134" spans="1:4" ht="11.25" customHeight="1" x14ac:dyDescent="0.25">
      <c r="A134" s="25">
        <v>5120</v>
      </c>
      <c r="B134" s="29" t="s">
        <v>301</v>
      </c>
      <c r="C134" s="27">
        <v>0</v>
      </c>
      <c r="D134" s="27"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5">
        <v>4150</v>
      </c>
      <c r="B136" s="29" t="s">
        <v>100</v>
      </c>
      <c r="C136" s="125">
        <v>3243880.48</v>
      </c>
      <c r="D136" s="134">
        <v>6881103.1600000001</v>
      </c>
    </row>
    <row r="137" spans="1:4" ht="11.25" customHeight="1" x14ac:dyDescent="0.25">
      <c r="A137" s="14">
        <v>4151</v>
      </c>
      <c r="B137" s="1" t="s">
        <v>481</v>
      </c>
      <c r="C137" s="122">
        <v>3243880.48</v>
      </c>
      <c r="D137" s="130">
        <v>6881103.1600000001</v>
      </c>
    </row>
    <row r="138" spans="1:4" ht="11.25" customHeight="1" x14ac:dyDescent="0.25">
      <c r="A138" s="14"/>
      <c r="B138" s="31" t="s">
        <v>482</v>
      </c>
      <c r="C138" s="125">
        <v>126452748</v>
      </c>
      <c r="D138" s="125">
        <v>278322650.56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22" sqref="C22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98" t="str">
        <f>ESF!A1</f>
        <v>Municipio de Valle de Santiago, Gto.</v>
      </c>
      <c r="B1" s="106"/>
      <c r="C1" s="107"/>
    </row>
    <row r="2" spans="1:3" ht="11.25" customHeight="1" x14ac:dyDescent="0.25">
      <c r="A2" s="100" t="s">
        <v>483</v>
      </c>
      <c r="B2" s="105"/>
      <c r="C2" s="108"/>
    </row>
    <row r="3" spans="1:3" ht="11.25" customHeight="1" x14ac:dyDescent="0.25">
      <c r="A3" s="100" t="str">
        <f>ESF!A3</f>
        <v>Del 1 de Enero al 30 de Septiembre de 2025</v>
      </c>
      <c r="B3" s="105"/>
      <c r="C3" s="108"/>
    </row>
    <row r="4" spans="1:3" ht="9.75" customHeight="1" x14ac:dyDescent="0.25">
      <c r="A4" s="102" t="s">
        <v>484</v>
      </c>
      <c r="B4" s="109"/>
      <c r="C4" s="110"/>
    </row>
    <row r="5" spans="1:3" ht="9.75" customHeight="1" x14ac:dyDescent="0.25">
      <c r="A5" s="111" t="s">
        <v>485</v>
      </c>
      <c r="B5" s="112"/>
      <c r="C5" s="32" t="s">
        <v>445</v>
      </c>
    </row>
    <row r="6" spans="1:3" ht="9.75" customHeight="1" x14ac:dyDescent="0.25">
      <c r="A6" s="33" t="s">
        <v>486</v>
      </c>
      <c r="B6" s="33"/>
      <c r="C6" s="131">
        <v>438020871.51999998</v>
      </c>
    </row>
    <row r="7" spans="1:3" ht="7.5" customHeight="1" x14ac:dyDescent="0.25">
      <c r="A7" s="1"/>
      <c r="B7" s="35"/>
      <c r="C7" s="36"/>
    </row>
    <row r="8" spans="1:3" ht="9.75" customHeight="1" x14ac:dyDescent="0.25">
      <c r="A8" s="81" t="s">
        <v>487</v>
      </c>
      <c r="B8" s="81"/>
      <c r="C8" s="37">
        <f>SUM(C9:C14)</f>
        <v>0</v>
      </c>
    </row>
    <row r="9" spans="1:3" ht="9.75" customHeight="1" x14ac:dyDescent="0.25">
      <c r="A9" s="82" t="s">
        <v>488</v>
      </c>
      <c r="B9" s="38" t="s">
        <v>133</v>
      </c>
      <c r="C9" s="39">
        <v>0</v>
      </c>
    </row>
    <row r="10" spans="1:3" ht="9.75" customHeight="1" x14ac:dyDescent="0.25">
      <c r="A10" s="83" t="s">
        <v>489</v>
      </c>
      <c r="B10" s="40" t="s">
        <v>490</v>
      </c>
      <c r="C10" s="39">
        <v>0</v>
      </c>
    </row>
    <row r="11" spans="1:3" ht="9.75" customHeight="1" x14ac:dyDescent="0.25">
      <c r="A11" s="83" t="s">
        <v>491</v>
      </c>
      <c r="B11" s="40" t="s">
        <v>142</v>
      </c>
      <c r="C11" s="39">
        <v>0</v>
      </c>
    </row>
    <row r="12" spans="1:3" ht="9.75" customHeight="1" x14ac:dyDescent="0.25">
      <c r="A12" s="83" t="s">
        <v>492</v>
      </c>
      <c r="B12" s="40" t="s">
        <v>143</v>
      </c>
      <c r="C12" s="39">
        <v>0</v>
      </c>
    </row>
    <row r="13" spans="1:3" ht="9.75" customHeight="1" x14ac:dyDescent="0.25">
      <c r="A13" s="83" t="s">
        <v>493</v>
      </c>
      <c r="B13" s="40" t="s">
        <v>144</v>
      </c>
      <c r="C13" s="39">
        <v>0</v>
      </c>
    </row>
    <row r="14" spans="1:3" ht="9.75" customHeight="1" x14ac:dyDescent="0.25">
      <c r="A14" s="84" t="s">
        <v>494</v>
      </c>
      <c r="B14" s="41" t="s">
        <v>495</v>
      </c>
      <c r="C14" s="39">
        <v>0</v>
      </c>
    </row>
    <row r="15" spans="1:3" ht="7.5" customHeight="1" x14ac:dyDescent="0.25">
      <c r="A15" s="1"/>
      <c r="B15" s="42"/>
      <c r="C15" s="43"/>
    </row>
    <row r="16" spans="1:3" ht="9.75" customHeight="1" x14ac:dyDescent="0.25">
      <c r="A16" s="81" t="s">
        <v>496</v>
      </c>
      <c r="B16" s="35"/>
      <c r="C16" s="37">
        <f>SUM(C17:C19)</f>
        <v>0</v>
      </c>
    </row>
    <row r="17" spans="1:3" ht="9.75" customHeight="1" x14ac:dyDescent="0.25">
      <c r="A17" s="85">
        <v>3.1</v>
      </c>
      <c r="B17" s="40" t="s">
        <v>497</v>
      </c>
      <c r="C17" s="39">
        <v>0</v>
      </c>
    </row>
    <row r="18" spans="1:3" ht="9.75" customHeight="1" x14ac:dyDescent="0.25">
      <c r="A18" s="86">
        <v>3.2</v>
      </c>
      <c r="B18" s="40" t="s">
        <v>498</v>
      </c>
      <c r="C18" s="39">
        <v>0</v>
      </c>
    </row>
    <row r="19" spans="1:3" ht="9.75" customHeight="1" x14ac:dyDescent="0.25">
      <c r="A19" s="86">
        <v>3.3</v>
      </c>
      <c r="B19" s="41" t="s">
        <v>499</v>
      </c>
      <c r="C19" s="44">
        <v>0</v>
      </c>
    </row>
    <row r="20" spans="1:3" ht="7.5" customHeight="1" x14ac:dyDescent="0.25">
      <c r="A20" s="1"/>
      <c r="B20" s="41"/>
      <c r="C20" s="45"/>
    </row>
    <row r="21" spans="1:3" ht="9.75" customHeight="1" x14ac:dyDescent="0.25">
      <c r="A21" s="46" t="s">
        <v>500</v>
      </c>
      <c r="B21" s="46"/>
      <c r="C21" s="34">
        <f>C6+C8-C16</f>
        <v>438020871.51999998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E35" sqref="E35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13" t="str">
        <f>ESF!A1</f>
        <v>Municipio de Valle de Santiago, Gto.</v>
      </c>
      <c r="B1" s="106"/>
      <c r="C1" s="107"/>
    </row>
    <row r="2" spans="1:3" ht="11.25" customHeight="1" x14ac:dyDescent="0.25">
      <c r="A2" s="114" t="s">
        <v>501</v>
      </c>
      <c r="B2" s="105"/>
      <c r="C2" s="108"/>
    </row>
    <row r="3" spans="1:3" ht="11.25" customHeight="1" x14ac:dyDescent="0.25">
      <c r="A3" s="114" t="str">
        <f>ESF!A3</f>
        <v>Del 1 de Enero al 30 de Septiembre de 2025</v>
      </c>
      <c r="B3" s="105"/>
      <c r="C3" s="108"/>
    </row>
    <row r="4" spans="1:3" ht="9.75" customHeight="1" x14ac:dyDescent="0.25">
      <c r="A4" s="102" t="s">
        <v>484</v>
      </c>
      <c r="B4" s="109"/>
      <c r="C4" s="110"/>
    </row>
    <row r="5" spans="1:3" ht="11.25" customHeight="1" x14ac:dyDescent="0.25">
      <c r="A5" s="111" t="s">
        <v>485</v>
      </c>
      <c r="B5" s="112"/>
      <c r="C5" s="32" t="s">
        <v>445</v>
      </c>
    </row>
    <row r="6" spans="1:3" ht="9.75" customHeight="1" x14ac:dyDescent="0.25">
      <c r="A6" s="87" t="s">
        <v>502</v>
      </c>
      <c r="B6" s="33"/>
      <c r="C6" s="129">
        <v>408495543.86000001</v>
      </c>
    </row>
    <row r="7" spans="1:3" ht="7.5" customHeight="1" x14ac:dyDescent="0.25">
      <c r="A7" s="47"/>
      <c r="B7" s="35"/>
      <c r="C7" s="48"/>
    </row>
    <row r="8" spans="1:3" ht="9.75" customHeight="1" x14ac:dyDescent="0.25">
      <c r="A8" s="81" t="s">
        <v>503</v>
      </c>
      <c r="B8" s="49"/>
      <c r="C8" s="37">
        <f>SUM(C9:C29)</f>
        <v>95866029.099999994</v>
      </c>
    </row>
    <row r="9" spans="1:3" ht="9.75" customHeight="1" x14ac:dyDescent="0.25">
      <c r="A9" s="88">
        <v>2.1</v>
      </c>
      <c r="B9" s="50" t="s">
        <v>163</v>
      </c>
      <c r="C9" s="132">
        <v>0</v>
      </c>
    </row>
    <row r="10" spans="1:3" ht="9.75" customHeight="1" x14ac:dyDescent="0.25">
      <c r="A10" s="88">
        <v>2.2000000000000002</v>
      </c>
      <c r="B10" s="50" t="s">
        <v>160</v>
      </c>
      <c r="C10" s="132">
        <v>0</v>
      </c>
    </row>
    <row r="11" spans="1:3" ht="9.75" customHeight="1" x14ac:dyDescent="0.25">
      <c r="A11" s="89">
        <v>2.2999999999999998</v>
      </c>
      <c r="B11" s="51" t="s">
        <v>325</v>
      </c>
      <c r="C11" s="132">
        <v>971380.88</v>
      </c>
    </row>
    <row r="12" spans="1:3" ht="9.75" customHeight="1" x14ac:dyDescent="0.25">
      <c r="A12" s="89">
        <v>2.4</v>
      </c>
      <c r="B12" s="51" t="s">
        <v>326</v>
      </c>
      <c r="C12" s="132">
        <v>20522.72</v>
      </c>
    </row>
    <row r="13" spans="1:3" ht="9.75" customHeight="1" x14ac:dyDescent="0.25">
      <c r="A13" s="89">
        <v>2.5</v>
      </c>
      <c r="B13" s="51" t="s">
        <v>327</v>
      </c>
      <c r="C13" s="132">
        <v>0</v>
      </c>
    </row>
    <row r="14" spans="1:3" ht="9.75" customHeight="1" x14ac:dyDescent="0.25">
      <c r="A14" s="89">
        <v>2.6</v>
      </c>
      <c r="B14" s="51" t="s">
        <v>328</v>
      </c>
      <c r="C14" s="132">
        <v>0</v>
      </c>
    </row>
    <row r="15" spans="1:3" ht="9.75" customHeight="1" x14ac:dyDescent="0.25">
      <c r="A15" s="89">
        <v>2.7</v>
      </c>
      <c r="B15" s="51" t="s">
        <v>329</v>
      </c>
      <c r="C15" s="132">
        <v>0</v>
      </c>
    </row>
    <row r="16" spans="1:3" ht="9.75" customHeight="1" x14ac:dyDescent="0.25">
      <c r="A16" s="89">
        <v>2.8</v>
      </c>
      <c r="B16" s="51" t="s">
        <v>330</v>
      </c>
      <c r="C16" s="132">
        <v>282521.34999999998</v>
      </c>
    </row>
    <row r="17" spans="1:3" ht="9.75" customHeight="1" x14ac:dyDescent="0.25">
      <c r="A17" s="89">
        <v>2.9</v>
      </c>
      <c r="B17" s="51" t="s">
        <v>332</v>
      </c>
      <c r="C17" s="132">
        <v>0</v>
      </c>
    </row>
    <row r="18" spans="1:3" ht="9.75" customHeight="1" x14ac:dyDescent="0.25">
      <c r="A18" s="89" t="s">
        <v>504</v>
      </c>
      <c r="B18" s="51" t="s">
        <v>505</v>
      </c>
      <c r="C18" s="132">
        <v>0</v>
      </c>
    </row>
    <row r="19" spans="1:3" ht="9.75" customHeight="1" x14ac:dyDescent="0.25">
      <c r="A19" s="89" t="s">
        <v>506</v>
      </c>
      <c r="B19" s="51" t="s">
        <v>338</v>
      </c>
      <c r="C19" s="132">
        <v>380000</v>
      </c>
    </row>
    <row r="20" spans="1:3" ht="9.75" customHeight="1" x14ac:dyDescent="0.25">
      <c r="A20" s="89" t="s">
        <v>507</v>
      </c>
      <c r="B20" s="51" t="s">
        <v>508</v>
      </c>
      <c r="C20" s="132">
        <v>85427650.409999996</v>
      </c>
    </row>
    <row r="21" spans="1:3" ht="9.75" customHeight="1" x14ac:dyDescent="0.25">
      <c r="A21" s="89" t="s">
        <v>509</v>
      </c>
      <c r="B21" s="51" t="s">
        <v>510</v>
      </c>
      <c r="C21" s="132">
        <v>2578596.61</v>
      </c>
    </row>
    <row r="22" spans="1:3" ht="9.75" customHeight="1" x14ac:dyDescent="0.25">
      <c r="A22" s="89" t="s">
        <v>511</v>
      </c>
      <c r="B22" s="51" t="s">
        <v>512</v>
      </c>
      <c r="C22" s="132">
        <v>0</v>
      </c>
    </row>
    <row r="23" spans="1:3" ht="9.75" customHeight="1" x14ac:dyDescent="0.25">
      <c r="A23" s="89" t="s">
        <v>513</v>
      </c>
      <c r="B23" s="51" t="s">
        <v>514</v>
      </c>
      <c r="C23" s="132">
        <v>0</v>
      </c>
    </row>
    <row r="24" spans="1:3" ht="9.75" customHeight="1" x14ac:dyDescent="0.25">
      <c r="A24" s="89" t="s">
        <v>515</v>
      </c>
      <c r="B24" s="51" t="s">
        <v>516</v>
      </c>
      <c r="C24" s="132">
        <v>0</v>
      </c>
    </row>
    <row r="25" spans="1:3" ht="9.75" customHeight="1" x14ac:dyDescent="0.25">
      <c r="A25" s="89" t="s">
        <v>517</v>
      </c>
      <c r="B25" s="51" t="s">
        <v>518</v>
      </c>
      <c r="C25" s="132">
        <v>0</v>
      </c>
    </row>
    <row r="26" spans="1:3" ht="9.75" customHeight="1" x14ac:dyDescent="0.25">
      <c r="A26" s="89" t="s">
        <v>519</v>
      </c>
      <c r="B26" s="51" t="s">
        <v>520</v>
      </c>
      <c r="C26" s="132">
        <v>0</v>
      </c>
    </row>
    <row r="27" spans="1:3" ht="9.75" customHeight="1" x14ac:dyDescent="0.25">
      <c r="A27" s="89" t="s">
        <v>521</v>
      </c>
      <c r="B27" s="51" t="s">
        <v>522</v>
      </c>
      <c r="C27" s="132">
        <v>6205357.1299999999</v>
      </c>
    </row>
    <row r="28" spans="1:3" ht="9.75" customHeight="1" x14ac:dyDescent="0.25">
      <c r="A28" s="89" t="s">
        <v>523</v>
      </c>
      <c r="B28" s="51" t="s">
        <v>524</v>
      </c>
      <c r="C28" s="132">
        <v>0</v>
      </c>
    </row>
    <row r="29" spans="1:3" ht="9.75" customHeight="1" x14ac:dyDescent="0.25">
      <c r="A29" s="89" t="s">
        <v>525</v>
      </c>
      <c r="B29" s="50" t="s">
        <v>526</v>
      </c>
      <c r="C29" s="132">
        <v>0</v>
      </c>
    </row>
    <row r="30" spans="1:3" ht="7.5" customHeight="1" x14ac:dyDescent="0.25">
      <c r="A30" s="47"/>
      <c r="B30" s="52"/>
      <c r="C30" s="53"/>
    </row>
    <row r="31" spans="1:3" ht="9.75" customHeight="1" x14ac:dyDescent="0.25">
      <c r="A31" s="90" t="s">
        <v>527</v>
      </c>
      <c r="B31" s="54"/>
      <c r="C31" s="55">
        <f>SUM(C32:C38)</f>
        <v>20859791.050000001</v>
      </c>
    </row>
    <row r="32" spans="1:3" ht="9.75" customHeight="1" x14ac:dyDescent="0.25">
      <c r="A32" s="89" t="s">
        <v>528</v>
      </c>
      <c r="B32" s="51" t="s">
        <v>233</v>
      </c>
      <c r="C32" s="132">
        <v>0</v>
      </c>
    </row>
    <row r="33" spans="1:3" ht="9.75" customHeight="1" x14ac:dyDescent="0.25">
      <c r="A33" s="89" t="s">
        <v>529</v>
      </c>
      <c r="B33" s="51" t="s">
        <v>242</v>
      </c>
      <c r="C33" s="132">
        <v>0</v>
      </c>
    </row>
    <row r="34" spans="1:3" ht="9.75" customHeight="1" x14ac:dyDescent="0.25">
      <c r="A34" s="89" t="s">
        <v>530</v>
      </c>
      <c r="B34" s="51" t="s">
        <v>245</v>
      </c>
      <c r="C34" s="132">
        <v>0</v>
      </c>
    </row>
    <row r="35" spans="1:3" ht="9.75" customHeight="1" x14ac:dyDescent="0.25">
      <c r="A35" s="89" t="s">
        <v>531</v>
      </c>
      <c r="B35" s="51" t="s">
        <v>251</v>
      </c>
      <c r="C35" s="132">
        <v>0</v>
      </c>
    </row>
    <row r="36" spans="1:3" ht="9.75" customHeight="1" x14ac:dyDescent="0.25">
      <c r="A36" s="89" t="s">
        <v>532</v>
      </c>
      <c r="B36" s="51" t="s">
        <v>261</v>
      </c>
      <c r="C36" s="132">
        <v>20859791.050000001</v>
      </c>
    </row>
    <row r="37" spans="1:3" ht="9.75" customHeight="1" x14ac:dyDescent="0.25">
      <c r="A37" s="89" t="s">
        <v>533</v>
      </c>
      <c r="B37" s="51" t="s">
        <v>534</v>
      </c>
      <c r="C37" s="132">
        <v>0</v>
      </c>
    </row>
    <row r="38" spans="1:3" ht="9.75" customHeight="1" x14ac:dyDescent="0.25">
      <c r="A38" s="89" t="s">
        <v>535</v>
      </c>
      <c r="B38" s="50" t="s">
        <v>536</v>
      </c>
      <c r="C38" s="133">
        <v>0</v>
      </c>
    </row>
    <row r="39" spans="1:3" ht="7.5" customHeight="1" x14ac:dyDescent="0.25">
      <c r="A39" s="47"/>
      <c r="B39" s="56"/>
      <c r="C39" s="57"/>
    </row>
    <row r="40" spans="1:3" ht="9.75" customHeight="1" x14ac:dyDescent="0.25">
      <c r="A40" s="58" t="s">
        <v>537</v>
      </c>
      <c r="B40" s="33"/>
      <c r="C40" s="34">
        <f>C6-C8+C31</f>
        <v>333489305.81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F59" sqref="F59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04" t="str">
        <f>'Notas a los Edos Financieros'!A1</f>
        <v>Municipio de Valle de Santiago, Gto.</v>
      </c>
      <c r="B1" s="117"/>
      <c r="C1" s="117"/>
      <c r="D1" s="117"/>
      <c r="E1" s="117"/>
      <c r="F1" s="117"/>
      <c r="G1" s="69" t="s">
        <v>0</v>
      </c>
      <c r="H1" s="70">
        <f>'Notas a los Edos Financieros'!D1</f>
        <v>2025</v>
      </c>
      <c r="I1" s="13"/>
      <c r="J1" s="13"/>
    </row>
    <row r="2" spans="1:10" ht="11.25" customHeight="1" x14ac:dyDescent="0.2">
      <c r="A2" s="104" t="s">
        <v>538</v>
      </c>
      <c r="B2" s="117"/>
      <c r="C2" s="117"/>
      <c r="D2" s="117"/>
      <c r="E2" s="117"/>
      <c r="F2" s="117"/>
      <c r="G2" s="69" t="s">
        <v>2</v>
      </c>
      <c r="H2" s="70" t="str">
        <f>'Notas a los Edos Financieros'!D2</f>
        <v>Trimestral</v>
      </c>
      <c r="I2" s="13"/>
      <c r="J2" s="13"/>
    </row>
    <row r="3" spans="1:10" ht="11.25" customHeight="1" x14ac:dyDescent="0.2">
      <c r="A3" s="104" t="str">
        <f>'Notas a los Edos Financieros'!A3</f>
        <v>Del 1 de Enero al 30 de Septiembre de 2025</v>
      </c>
      <c r="B3" s="117"/>
      <c r="C3" s="117"/>
      <c r="D3" s="117"/>
      <c r="E3" s="117"/>
      <c r="F3" s="117"/>
      <c r="G3" s="69" t="s">
        <v>3</v>
      </c>
      <c r="H3" s="70">
        <f>'Notas a los Edos Financieros'!D3</f>
        <v>3</v>
      </c>
      <c r="I3" s="13"/>
      <c r="J3" s="13"/>
    </row>
    <row r="4" spans="1:10" ht="11.25" customHeight="1" x14ac:dyDescent="0.2">
      <c r="A4" s="104" t="s">
        <v>4</v>
      </c>
      <c r="B4" s="117"/>
      <c r="C4" s="117"/>
      <c r="D4" s="117"/>
      <c r="E4" s="117"/>
      <c r="F4" s="117"/>
      <c r="G4" s="69"/>
      <c r="H4" s="70"/>
      <c r="I4" s="13"/>
      <c r="J4" s="13"/>
    </row>
    <row r="5" spans="1:10" ht="9.75" customHeight="1" x14ac:dyDescent="0.2">
      <c r="A5" s="71" t="s">
        <v>67</v>
      </c>
      <c r="B5" s="72"/>
      <c r="C5" s="72"/>
      <c r="D5" s="72"/>
      <c r="E5" s="72"/>
      <c r="F5" s="72"/>
      <c r="G5" s="72"/>
      <c r="H5" s="72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1" t="s">
        <v>69</v>
      </c>
      <c r="B8" s="91" t="s">
        <v>485</v>
      </c>
      <c r="C8" s="92" t="s">
        <v>539</v>
      </c>
      <c r="D8" s="92" t="s">
        <v>540</v>
      </c>
      <c r="E8" s="92" t="s">
        <v>541</v>
      </c>
      <c r="F8" s="92" t="s">
        <v>542</v>
      </c>
      <c r="G8" s="92" t="s">
        <v>543</v>
      </c>
      <c r="H8" s="92" t="s">
        <v>544</v>
      </c>
      <c r="I8" s="92" t="s">
        <v>545</v>
      </c>
      <c r="J8" s="92" t="s">
        <v>546</v>
      </c>
    </row>
    <row r="9" spans="1:10" ht="9.75" customHeight="1" x14ac:dyDescent="0.2">
      <c r="A9" s="25">
        <v>7000</v>
      </c>
      <c r="B9" s="26" t="s">
        <v>547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543</v>
      </c>
      <c r="C10" s="123">
        <v>0</v>
      </c>
      <c r="D10" s="123">
        <v>0</v>
      </c>
      <c r="E10" s="123">
        <v>0</v>
      </c>
      <c r="F10" s="123">
        <f>C10+D10+E10</f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0" t="s">
        <v>548</v>
      </c>
      <c r="C11" s="123">
        <v>0</v>
      </c>
      <c r="D11" s="123">
        <v>0</v>
      </c>
      <c r="E11" s="123">
        <v>0</v>
      </c>
      <c r="F11" s="123">
        <f t="shared" ref="F11:F35" si="0">C11+D11+E11</f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549</v>
      </c>
      <c r="C12" s="123">
        <v>0</v>
      </c>
      <c r="D12" s="123">
        <v>0</v>
      </c>
      <c r="E12" s="123">
        <v>0</v>
      </c>
      <c r="F12" s="123">
        <f t="shared" si="0"/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550</v>
      </c>
      <c r="C13" s="123">
        <v>0</v>
      </c>
      <c r="D13" s="123">
        <v>0</v>
      </c>
      <c r="E13" s="123">
        <v>0</v>
      </c>
      <c r="F13" s="123">
        <f t="shared" si="0"/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551</v>
      </c>
      <c r="C14" s="123">
        <v>0</v>
      </c>
      <c r="D14" s="123">
        <v>0</v>
      </c>
      <c r="E14" s="123">
        <v>0</v>
      </c>
      <c r="F14" s="123">
        <f t="shared" si="0"/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552</v>
      </c>
      <c r="C15" s="123">
        <v>0</v>
      </c>
      <c r="D15" s="123">
        <v>0</v>
      </c>
      <c r="E15" s="123">
        <v>0</v>
      </c>
      <c r="F15" s="123">
        <f t="shared" si="0"/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553</v>
      </c>
      <c r="C16" s="123">
        <v>0</v>
      </c>
      <c r="D16" s="123">
        <v>0</v>
      </c>
      <c r="E16" s="123">
        <v>0</v>
      </c>
      <c r="F16" s="123">
        <f t="shared" si="0"/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554</v>
      </c>
      <c r="C17" s="123">
        <v>0</v>
      </c>
      <c r="D17" s="123">
        <v>0</v>
      </c>
      <c r="E17" s="123">
        <v>0</v>
      </c>
      <c r="F17" s="123">
        <f t="shared" si="0"/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555</v>
      </c>
      <c r="C18" s="123">
        <v>0</v>
      </c>
      <c r="D18" s="123">
        <v>0</v>
      </c>
      <c r="E18" s="123">
        <v>0</v>
      </c>
      <c r="F18" s="123">
        <f t="shared" si="0"/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556</v>
      </c>
      <c r="C19" s="123">
        <v>0</v>
      </c>
      <c r="D19" s="123">
        <v>0</v>
      </c>
      <c r="E19" s="123">
        <v>0</v>
      </c>
      <c r="F19" s="123">
        <f t="shared" si="0"/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557</v>
      </c>
      <c r="C20" s="123">
        <v>0</v>
      </c>
      <c r="D20" s="123">
        <v>0</v>
      </c>
      <c r="E20" s="123">
        <v>0</v>
      </c>
      <c r="F20" s="123">
        <f t="shared" si="0"/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558</v>
      </c>
      <c r="C21" s="123">
        <v>0</v>
      </c>
      <c r="D21" s="123">
        <v>0</v>
      </c>
      <c r="E21" s="123">
        <v>0</v>
      </c>
      <c r="F21" s="123">
        <f t="shared" si="0"/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559</v>
      </c>
      <c r="C22" s="123">
        <v>0</v>
      </c>
      <c r="D22" s="123">
        <v>0</v>
      </c>
      <c r="E22" s="123">
        <v>0</v>
      </c>
      <c r="F22" s="123">
        <f t="shared" si="0"/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560</v>
      </c>
      <c r="C23" s="123">
        <v>0</v>
      </c>
      <c r="D23" s="123">
        <v>0</v>
      </c>
      <c r="E23" s="123">
        <v>0</v>
      </c>
      <c r="F23" s="123">
        <f t="shared" si="0"/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561</v>
      </c>
      <c r="C24" s="123">
        <v>0</v>
      </c>
      <c r="D24" s="123">
        <v>0</v>
      </c>
      <c r="E24" s="123">
        <v>0</v>
      </c>
      <c r="F24" s="123">
        <f t="shared" si="0"/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562</v>
      </c>
      <c r="C25" s="123">
        <v>0</v>
      </c>
      <c r="D25" s="123">
        <v>0</v>
      </c>
      <c r="E25" s="123">
        <v>0</v>
      </c>
      <c r="F25" s="123">
        <f t="shared" si="0"/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563</v>
      </c>
      <c r="C26" s="123">
        <v>0</v>
      </c>
      <c r="D26" s="123">
        <v>0</v>
      </c>
      <c r="E26" s="123">
        <v>0</v>
      </c>
      <c r="F26" s="123">
        <f t="shared" si="0"/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564</v>
      </c>
      <c r="C27" s="123">
        <v>0</v>
      </c>
      <c r="D27" s="123">
        <v>0</v>
      </c>
      <c r="E27" s="123">
        <v>0</v>
      </c>
      <c r="F27" s="123">
        <f t="shared" si="0"/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565</v>
      </c>
      <c r="C28" s="123">
        <v>0</v>
      </c>
      <c r="D28" s="123">
        <v>0</v>
      </c>
      <c r="E28" s="123">
        <v>0</v>
      </c>
      <c r="F28" s="123">
        <f t="shared" si="0"/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566</v>
      </c>
      <c r="C29" s="123">
        <v>0</v>
      </c>
      <c r="D29" s="123">
        <v>0</v>
      </c>
      <c r="E29" s="123">
        <v>0</v>
      </c>
      <c r="F29" s="123">
        <f t="shared" si="0"/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567</v>
      </c>
      <c r="C30" s="123">
        <v>0</v>
      </c>
      <c r="D30" s="123">
        <v>0</v>
      </c>
      <c r="E30" s="123">
        <v>0</v>
      </c>
      <c r="F30" s="123">
        <f t="shared" si="0"/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568</v>
      </c>
      <c r="C31" s="123">
        <v>0</v>
      </c>
      <c r="D31" s="123">
        <v>0</v>
      </c>
      <c r="E31" s="123">
        <v>0</v>
      </c>
      <c r="F31" s="123">
        <f t="shared" si="0"/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569</v>
      </c>
      <c r="C32" s="123">
        <v>0</v>
      </c>
      <c r="D32" s="123">
        <v>0</v>
      </c>
      <c r="E32" s="123">
        <v>0</v>
      </c>
      <c r="F32" s="123">
        <f t="shared" si="0"/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570</v>
      </c>
      <c r="C33" s="123">
        <v>0</v>
      </c>
      <c r="D33" s="123">
        <v>0</v>
      </c>
      <c r="E33" s="123">
        <v>0</v>
      </c>
      <c r="F33" s="123">
        <f t="shared" si="0"/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571</v>
      </c>
      <c r="C34" s="123">
        <v>0</v>
      </c>
      <c r="D34" s="123">
        <v>0</v>
      </c>
      <c r="E34" s="123">
        <v>0</v>
      </c>
      <c r="F34" s="123">
        <f t="shared" si="0"/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572</v>
      </c>
      <c r="C35" s="123">
        <v>0</v>
      </c>
      <c r="D35" s="123">
        <v>0</v>
      </c>
      <c r="E35" s="123">
        <v>0</v>
      </c>
      <c r="F35" s="123">
        <f t="shared" si="0"/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573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15" t="s">
        <v>574</v>
      </c>
      <c r="C39" s="116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4" t="s">
        <v>485</v>
      </c>
      <c r="C40" s="95" t="s">
        <v>445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59" t="s">
        <v>575</v>
      </c>
      <c r="C41" s="128">
        <v>567840000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59" t="s">
        <v>576</v>
      </c>
      <c r="C42" s="128">
        <v>-179312939.44999999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59" t="s">
        <v>577</v>
      </c>
      <c r="C43" s="128">
        <v>49493810.969999999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59" t="s">
        <v>578</v>
      </c>
      <c r="C44" s="128">
        <v>-4753467.59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0" t="s">
        <v>579</v>
      </c>
      <c r="C45" s="127">
        <v>-433267403.93000001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15" t="s">
        <v>580</v>
      </c>
      <c r="C48" s="116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4" t="s">
        <v>485</v>
      </c>
      <c r="C49" s="95" t="s">
        <v>445</v>
      </c>
    </row>
    <row r="50" spans="1:3" ht="9.75" customHeight="1" x14ac:dyDescent="0.2">
      <c r="A50" s="13">
        <v>8210</v>
      </c>
      <c r="B50" s="59" t="s">
        <v>581</v>
      </c>
      <c r="C50" s="128">
        <v>-567840000</v>
      </c>
    </row>
    <row r="51" spans="1:3" ht="9.75" customHeight="1" x14ac:dyDescent="0.2">
      <c r="A51" s="13">
        <v>8220</v>
      </c>
      <c r="B51" s="59" t="s">
        <v>582</v>
      </c>
      <c r="C51" s="128">
        <v>254541290.87</v>
      </c>
    </row>
    <row r="52" spans="1:3" ht="9.75" customHeight="1" x14ac:dyDescent="0.2">
      <c r="A52" s="13">
        <v>8230</v>
      </c>
      <c r="B52" s="59" t="s">
        <v>583</v>
      </c>
      <c r="C52" s="128">
        <v>-251768157.16999999</v>
      </c>
    </row>
    <row r="53" spans="1:3" ht="9.75" customHeight="1" x14ac:dyDescent="0.2">
      <c r="A53" s="13">
        <v>8240</v>
      </c>
      <c r="B53" s="59" t="s">
        <v>584</v>
      </c>
      <c r="C53" s="128">
        <v>156571322.44</v>
      </c>
    </row>
    <row r="54" spans="1:3" ht="9.75" customHeight="1" x14ac:dyDescent="0.2">
      <c r="A54" s="13">
        <v>8250</v>
      </c>
      <c r="B54" s="59" t="s">
        <v>585</v>
      </c>
      <c r="C54" s="128">
        <v>0</v>
      </c>
    </row>
    <row r="55" spans="1:3" ht="9.75" customHeight="1" x14ac:dyDescent="0.2">
      <c r="A55" s="13">
        <v>8260</v>
      </c>
      <c r="B55" s="59" t="s">
        <v>586</v>
      </c>
      <c r="C55" s="128">
        <v>5240277.82</v>
      </c>
    </row>
    <row r="56" spans="1:3" ht="9.75" customHeight="1" thickBot="1" x14ac:dyDescent="0.25">
      <c r="A56" s="13">
        <v>8270</v>
      </c>
      <c r="B56" s="60" t="s">
        <v>587</v>
      </c>
      <c r="C56" s="127">
        <v>403255266.04000002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</dc:creator>
  <cp:keywords/>
  <dc:description/>
  <cp:lastModifiedBy>Usuario de Windows</cp:lastModifiedBy>
  <cp:revision/>
  <dcterms:created xsi:type="dcterms:W3CDTF">2024-07-17T18:53:12Z</dcterms:created>
  <dcterms:modified xsi:type="dcterms:W3CDTF">2025-10-14T16:11:40Z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