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RET\"/>
    </mc:Choice>
  </mc:AlternateContent>
  <bookViews>
    <workbookView xWindow="0" yWindow="0" windowWidth="10050" windowHeight="11715" activeTab="1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9" l="1"/>
  <c r="G43" i="9"/>
  <c r="G78" i="8"/>
  <c r="D78" i="8"/>
  <c r="G61" i="8"/>
  <c r="F61" i="8"/>
  <c r="F78" i="8" s="1"/>
  <c r="E61" i="8"/>
  <c r="E78" i="8" s="1"/>
  <c r="D61" i="8"/>
  <c r="C61" i="8"/>
  <c r="C78" i="8" s="1"/>
  <c r="B61" i="8"/>
  <c r="B78" i="8" s="1"/>
  <c r="G9" i="8"/>
  <c r="F9" i="8"/>
  <c r="E9" i="8"/>
  <c r="D9" i="8"/>
  <c r="C9" i="8"/>
  <c r="B9" i="8"/>
  <c r="B45" i="6"/>
  <c r="G46" i="6"/>
  <c r="G47" i="6"/>
  <c r="G48" i="6"/>
  <c r="G49" i="6"/>
  <c r="G50" i="6"/>
  <c r="G51" i="6"/>
  <c r="G52" i="6"/>
  <c r="G53" i="6"/>
  <c r="G55" i="6"/>
  <c r="G56" i="6"/>
  <c r="G57" i="6"/>
  <c r="G58" i="6"/>
  <c r="G60" i="6"/>
  <c r="G61" i="6"/>
  <c r="G62" i="6"/>
  <c r="G63" i="6"/>
  <c r="H13" i="3"/>
  <c r="G13" i="3"/>
  <c r="E13" i="3"/>
  <c r="D13" i="3"/>
  <c r="C13" i="3"/>
  <c r="H9" i="3"/>
  <c r="E9" i="3"/>
  <c r="C9" i="3"/>
  <c r="G59" i="6" l="1"/>
  <c r="G54" i="6"/>
  <c r="G10" i="10"/>
  <c r="B10" i="9"/>
  <c r="C10" i="9"/>
  <c r="D10" i="9"/>
  <c r="E10" i="9"/>
  <c r="F10" i="9"/>
  <c r="G10" i="9"/>
  <c r="D103" i="7"/>
  <c r="D93" i="7"/>
  <c r="G45" i="6" l="1"/>
  <c r="G9" i="6"/>
  <c r="G34" i="6" l="1"/>
  <c r="D41" i="6" l="1"/>
  <c r="B41" i="6"/>
  <c r="D70" i="5"/>
  <c r="C70" i="5"/>
  <c r="D68" i="5"/>
  <c r="C68" i="5"/>
  <c r="B68" i="5"/>
  <c r="D63" i="5"/>
  <c r="C63" i="5"/>
  <c r="D55" i="5"/>
  <c r="C55" i="5"/>
  <c r="D53" i="5"/>
  <c r="C53" i="5"/>
  <c r="B53" i="5"/>
  <c r="D48" i="5"/>
  <c r="C48" i="5"/>
  <c r="B48" i="5"/>
  <c r="D29" i="5"/>
  <c r="B29" i="5"/>
  <c r="B63" i="5"/>
  <c r="B40" i="5" l="1"/>
  <c r="G29" i="6" l="1"/>
  <c r="G30" i="6"/>
  <c r="G31" i="6"/>
  <c r="G32" i="6"/>
  <c r="G33" i="6"/>
  <c r="G35" i="6"/>
  <c r="G36" i="6"/>
  <c r="G37" i="6"/>
  <c r="G38" i="6"/>
  <c r="G39" i="6"/>
  <c r="G10" i="6"/>
  <c r="G11" i="6"/>
  <c r="G12" i="6"/>
  <c r="G13" i="6"/>
  <c r="G14" i="6"/>
  <c r="G15" i="6"/>
  <c r="G17" i="6"/>
  <c r="G18" i="6"/>
  <c r="G19" i="6"/>
  <c r="G20" i="6"/>
  <c r="G21" i="6"/>
  <c r="G22" i="6"/>
  <c r="G23" i="6"/>
  <c r="G24" i="6"/>
  <c r="G25" i="6"/>
  <c r="G26" i="6"/>
  <c r="G27" i="6"/>
  <c r="D13" i="5"/>
  <c r="C13" i="5"/>
  <c r="B9" i="2" l="1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9" i="10"/>
  <c r="C9" i="10"/>
  <c r="D9" i="10" l="1"/>
  <c r="F9" i="10"/>
  <c r="B9" i="10" l="1"/>
  <c r="C71" i="9"/>
  <c r="D71" i="9"/>
  <c r="E71" i="9"/>
  <c r="F71" i="9"/>
  <c r="C61" i="9"/>
  <c r="D61" i="9"/>
  <c r="E61" i="9"/>
  <c r="F61" i="9"/>
  <c r="C53" i="9"/>
  <c r="D53" i="9"/>
  <c r="E53" i="9"/>
  <c r="F53" i="9"/>
  <c r="C44" i="9"/>
  <c r="D44" i="9"/>
  <c r="E44" i="9"/>
  <c r="F44" i="9"/>
  <c r="C37" i="9"/>
  <c r="D37" i="9"/>
  <c r="E37" i="9"/>
  <c r="F37" i="9"/>
  <c r="C27" i="9"/>
  <c r="D27" i="9"/>
  <c r="E27" i="9"/>
  <c r="F27" i="9"/>
  <c r="C19" i="9"/>
  <c r="D19" i="9"/>
  <c r="E19" i="9"/>
  <c r="F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8" i="3"/>
  <c r="H20" i="3" s="1"/>
  <c r="D8" i="3"/>
  <c r="D20" i="3" s="1"/>
  <c r="B22" i="3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10" i="7"/>
  <c r="E150" i="7"/>
  <c r="E146" i="7"/>
  <c r="E137" i="7"/>
  <c r="E133" i="7"/>
  <c r="E123" i="7"/>
  <c r="E113" i="7"/>
  <c r="E103" i="7"/>
  <c r="E93" i="7"/>
  <c r="E85" i="7"/>
  <c r="E10" i="7"/>
  <c r="D150" i="7"/>
  <c r="D146" i="7"/>
  <c r="D137" i="7"/>
  <c r="D133" i="7"/>
  <c r="D123" i="7"/>
  <c r="D113" i="7"/>
  <c r="D85" i="7"/>
  <c r="D10" i="7"/>
  <c r="C150" i="7"/>
  <c r="C146" i="7"/>
  <c r="C137" i="7"/>
  <c r="C133" i="7"/>
  <c r="C123" i="7"/>
  <c r="C113" i="7"/>
  <c r="C103" i="7"/>
  <c r="C93" i="7"/>
  <c r="C85" i="7"/>
  <c r="C10" i="7"/>
  <c r="C9" i="7" s="1"/>
  <c r="B150" i="7"/>
  <c r="B146" i="7"/>
  <c r="B137" i="7"/>
  <c r="B133" i="7"/>
  <c r="B123" i="7"/>
  <c r="B113" i="7"/>
  <c r="B103" i="7"/>
  <c r="B93" i="7"/>
  <c r="B85" i="7"/>
  <c r="B10" i="7"/>
  <c r="G74" i="6"/>
  <c r="G73" i="6"/>
  <c r="G75" i="6" s="1"/>
  <c r="G68" i="6"/>
  <c r="G67" i="6" s="1"/>
  <c r="F75" i="6"/>
  <c r="F67" i="6"/>
  <c r="F45" i="6"/>
  <c r="E75" i="6"/>
  <c r="E67" i="6"/>
  <c r="E45" i="6"/>
  <c r="E65" i="6" s="1"/>
  <c r="D75" i="6"/>
  <c r="D67" i="6"/>
  <c r="D4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45" i="6"/>
  <c r="C41" i="6"/>
  <c r="B75" i="6"/>
  <c r="B67" i="6"/>
  <c r="B65" i="6"/>
  <c r="D64" i="5"/>
  <c r="D72" i="5" s="1"/>
  <c r="D74" i="5" s="1"/>
  <c r="C64" i="5"/>
  <c r="C72" i="5" s="1"/>
  <c r="C74" i="5" s="1"/>
  <c r="B64" i="5"/>
  <c r="B72" i="5" s="1"/>
  <c r="B74" i="5" s="1"/>
  <c r="D49" i="5"/>
  <c r="D57" i="5" s="1"/>
  <c r="D59" i="5" s="1"/>
  <c r="C49" i="5"/>
  <c r="C57" i="5" s="1"/>
  <c r="C59" i="5" s="1"/>
  <c r="B49" i="5"/>
  <c r="D40" i="5"/>
  <c r="D37" i="5"/>
  <c r="C40" i="5"/>
  <c r="C37" i="5"/>
  <c r="C44" i="5" s="1"/>
  <c r="B37" i="5"/>
  <c r="B44" i="5" s="1"/>
  <c r="C29" i="5"/>
  <c r="D17" i="5"/>
  <c r="C17" i="5"/>
  <c r="B13" i="5"/>
  <c r="C8" i="3"/>
  <c r="C20" i="3" s="1"/>
  <c r="F79" i="2"/>
  <c r="E79" i="2"/>
  <c r="F57" i="2"/>
  <c r="E57" i="2"/>
  <c r="C60" i="2"/>
  <c r="B60" i="2"/>
  <c r="C9" i="9" l="1"/>
  <c r="G146" i="7"/>
  <c r="G62" i="7"/>
  <c r="G71" i="7"/>
  <c r="D44" i="5"/>
  <c r="E84" i="7"/>
  <c r="G28" i="7"/>
  <c r="G28" i="6"/>
  <c r="F41" i="6"/>
  <c r="G16" i="6"/>
  <c r="C65" i="6"/>
  <c r="C70" i="6" s="1"/>
  <c r="F65" i="6"/>
  <c r="F8" i="3"/>
  <c r="F20" i="3" s="1"/>
  <c r="F47" i="2"/>
  <c r="F59" i="2" s="1"/>
  <c r="F81" i="2" s="1"/>
  <c r="E47" i="2"/>
  <c r="E59" i="2" s="1"/>
  <c r="E81" i="2" s="1"/>
  <c r="K20" i="4"/>
  <c r="E20" i="4"/>
  <c r="I20" i="4"/>
  <c r="C43" i="9"/>
  <c r="B43" i="9"/>
  <c r="D9" i="9"/>
  <c r="E9" i="9"/>
  <c r="G9" i="9"/>
  <c r="G77" i="9" s="1"/>
  <c r="B9" i="9"/>
  <c r="D43" i="9"/>
  <c r="E43" i="9"/>
  <c r="G123" i="7"/>
  <c r="B84" i="7"/>
  <c r="C84" i="7"/>
  <c r="C159" i="7" s="1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D65" i="6"/>
  <c r="D70" i="6" s="1"/>
  <c r="E41" i="6"/>
  <c r="E70" i="6" s="1"/>
  <c r="B8" i="5"/>
  <c r="B21" i="5" s="1"/>
  <c r="B23" i="5" s="1"/>
  <c r="B25" i="5" s="1"/>
  <c r="B33" i="5" s="1"/>
  <c r="D8" i="5"/>
  <c r="D21" i="5" s="1"/>
  <c r="D23" i="5" s="1"/>
  <c r="D25" i="5" s="1"/>
  <c r="D33" i="5" s="1"/>
  <c r="C8" i="5"/>
  <c r="C21" i="5" s="1"/>
  <c r="C23" i="5" s="1"/>
  <c r="C25" i="5" s="1"/>
  <c r="C33" i="5" s="1"/>
  <c r="B57" i="5"/>
  <c r="B59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G65" i="6"/>
  <c r="C77" i="9" l="1"/>
  <c r="E77" i="9"/>
  <c r="E159" i="7"/>
  <c r="D159" i="7"/>
  <c r="G41" i="6"/>
  <c r="G42" i="6" s="1"/>
  <c r="D77" i="9"/>
  <c r="B159" i="7"/>
  <c r="F159" i="7"/>
  <c r="G9" i="7"/>
  <c r="F70" i="6"/>
  <c r="B70" i="6"/>
  <c r="B77" i="9"/>
  <c r="F77" i="9"/>
  <c r="G84" i="7"/>
  <c r="G159" i="7" l="1"/>
  <c r="G70" i="6"/>
  <c r="B47" i="2"/>
  <c r="C9" i="2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<sst xmlns="http://schemas.openxmlformats.org/spreadsheetml/2006/main" count="1074" uniqueCount="648">
  <si>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</si>
  <si>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</si>
  <si>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</si>
  <si>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</si>
  <si>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</si>
  <si>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</si>
  <si>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</si>
  <si>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</si>
  <si>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</si>
  <si>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</si>
  <si>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</si>
  <si>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</si>
  <si>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</si>
  <si>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</si>
  <si>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</si>
  <si>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</si>
  <si>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</si>
  <si>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</si>
  <si>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</si>
  <si>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</si>
  <si>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</si>
  <si>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</si>
  <si>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</si>
  <si>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</si>
  <si>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</si>
  <si>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</si>
  <si>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</si>
  <si>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</si>
  <si>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</si>
  <si>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</si>
  <si>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</si>
  <si>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</si>
  <si>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</si>
  <si>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</si>
  <si>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</si>
  <si>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</si>
  <si>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</si>
  <si>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</si>
  <si>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</si>
  <si>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</si>
  <si>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</si>
  <si>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</si>
  <si>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</si>
  <si>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</si>
  <si>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</si>
  <si>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</si>
  <si>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</si>
  <si>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</si>
  <si>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</si>
  <si>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</si>
  <si>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</si>
  <si>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</si>
  <si>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</si>
  <si>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</si>
  <si>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</si>
  <si>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</si>
  <si>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</si>
  <si>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</si>
  <si>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</si>
  <si>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</si>
  <si>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</si>
  <si>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</si>
  <si>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</si>
  <si>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</si>
  <si>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</si>
  <si>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</si>
  <si>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</si>
  <si>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</si>
  <si>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</si>
  <si>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</si>
  <si>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</si>
  <si>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</si>
  <si>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</si>
  <si>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</si>
  <si>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</si>
  <si>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</si>
  <si>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</si>
  <si>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</si>
  <si>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</si>
  <si>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</si>
  <si>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</si>
  <si>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</si>
  <si>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</si>
  <si>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</si>
  <si>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</si>
  <si>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</si>
  <si>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</si>
  <si>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</si>
  <si>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</si>
  <si>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</si>
  <si>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</si>
  <si>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</si>
  <si>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</si>
  <si>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</si>
  <si>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</si>
  <si>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</si>
  <si>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</si>
  <si>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</si>
  <si>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</si>
  <si>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</si>
  <si>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</si>
  <si>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</si>
  <si>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</si>
  <si>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</si>
  <si>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</si>
  <si>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</si>
  <si>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</si>
  <si>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</si>
  <si>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</si>
  <si>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</si>
  <si>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</si>
  <si>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</si>
  <si>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</si>
  <si>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</si>
  <si>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</si>
  <si>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</si>
  <si>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</si>
  <si>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</si>
  <si>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</si>
  <si>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</si>
  <si>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</si>
  <si>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</si>
  <si>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</si>
  <si>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</si>
  <si>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</si>
  <si>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</si>
  <si>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</si>
  <si>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</si>
  <si>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</si>
  <si>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</si>
  <si>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</si>
  <si>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</si>
  <si>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</si>
  <si>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</si>
  <si>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</si>
  <si>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</si>
  <si>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</si>
  <si>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</si>
  <si>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</si>
  <si>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</si>
  <si>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</si>
  <si>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</si>
  <si>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</si>
  <si>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</si>
  <si>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</si>
  <si>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</si>
  <si>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</si>
  <si>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</si>
  <si>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</si>
  <si>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</si>
  <si>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</si>
  <si>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</si>
  <si>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</si>
  <si>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</si>
  <si>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</si>
  <si>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</si>
  <si>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</si>
  <si>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</si>
  <si>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</si>
  <si>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</si>
  <si>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</si>
  <si>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</si>
  <si>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</si>
  <si>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</si>
  <si>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</si>
  <si>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</si>
  <si>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</si>
  <si>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</si>
  <si>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</si>
  <si>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</si>
  <si>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</si>
  <si>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</si>
  <si>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</si>
  <si>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</si>
  <si>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</si>
  <si>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</si>
  <si>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</si>
  <si>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</si>
  <si>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</si>
  <si>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</si>
  <si>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</si>
  <si>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</si>
  <si>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</si>
  <si>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</si>
  <si>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</si>
  <si>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</si>
  <si>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</si>
  <si>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</si>
  <si>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</si>
  <si>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</si>
  <si>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</si>
  <si>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</si>
  <si>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</si>
  <si>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</si>
  <si>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</si>
  <si>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</si>
  <si>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</si>
  <si>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</si>
  <si>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</si>
  <si>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</si>
  <si>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</si>
  <si>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</si>
  <si>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</si>
  <si>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</si>
  <si>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</si>
  <si>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</si>
  <si>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</si>
  <si>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</si>
  <si>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</si>
  <si>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</si>
  <si>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</si>
  <si>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</si>
  <si>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</si>
  <si>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</si>
  <si>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</si>
  <si>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</si>
  <si>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</si>
  <si>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</si>
  <si>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</si>
  <si>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</si>
  <si>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</si>
  <si>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</si>
  <si>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</si>
  <si>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</si>
  <si>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</si>
  <si>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</si>
  <si>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</si>
  <si>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</si>
  <si>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</si>
  <si>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</si>
  <si>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</si>
  <si>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</si>
  <si>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</si>
  <si>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</si>
  <si>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</si>
  <si>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</si>
  <si>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</si>
  <si>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</si>
  <si>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</si>
  <si>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</si>
  <si>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</si>
  <si>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</si>
  <si>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</si>
  <si>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</si>
  <si>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</si>
  <si>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</si>
  <si>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</si>
  <si>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</si>
  <si>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</si>
  <si>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</si>
  <si>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</si>
  <si>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</si>
  <si>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</si>
  <si>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</si>
  <si>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</si>
  <si>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</si>
  <si>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</si>
  <si>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</si>
  <si>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</si>
  <si>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</si>
  <si>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</si>
  <si>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</si>
  <si>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</si>
  <si>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</si>
  <si>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</si>
  <si>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</si>
  <si>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</si>
  <si>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</si>
  <si>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</si>
  <si>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</si>
  <si>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</si>
  <si>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</si>
  <si>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</si>
  <si>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</si>
  <si>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</si>
  <si>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</si>
  <si>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</si>
  <si>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</si>
  <si>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</si>
  <si>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</si>
  <si>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</si>
  <si>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</si>
  <si>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</si>
  <si>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</si>
  <si>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</si>
  <si>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</si>
  <si>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</si>
  <si>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</si>
  <si>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</si>
  <si>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</si>
  <si>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</si>
  <si>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</si>
  <si>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</si>
  <si>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</si>
  <si>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</si>
  <si>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</si>
  <si>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</si>
  <si>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</si>
  <si>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</si>
  <si>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</si>
  <si>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</si>
  <si>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</si>
  <si>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</si>
  <si>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</si>
  <si>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</si>
  <si>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</si>
  <si>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</si>
  <si>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</si>
  <si>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</si>
  <si>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</si>
  <si>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</si>
  <si>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</si>
  <si>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</si>
  <si>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</si>
  <si>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</si>
  <si>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</si>
  <si>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</si>
  <si>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</si>
  <si>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</si>
  <si>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</si>
  <si>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</si>
  <si>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</si>
  <si>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</si>
  <si>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</si>
  <si>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</si>
  <si>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</si>
  <si>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</si>
  <si>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</si>
  <si>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</si>
  <si>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</si>
  <si>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</si>
  <si>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</si>
  <si>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</si>
  <si>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</si>
  <si>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</si>
  <si>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</si>
  <si>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</si>
  <si>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</si>
  <si>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</si>
  <si>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</si>
  <si>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</si>
  <si>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</si>
  <si>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</si>
  <si>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</si>
  <si>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</si>
  <si>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</si>
  <si>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</si>
  <si>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</si>
  <si>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</si>
  <si>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</si>
  <si>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</si>
  <si>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</si>
  <si>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</si>
  <si>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</si>
  <si>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</si>
  <si>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</si>
  <si>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</si>
  <si>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</si>
  <si>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</si>
  <si>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</si>
  <si>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</si>
  <si>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</si>
  <si>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</si>
  <si>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</si>
  <si>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</si>
  <si>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</si>
  <si>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</si>
  <si>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</si>
  <si>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</si>
  <si>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</si>
  <si>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</si>
  <si>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</si>
  <si>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</si>
  <si>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</si>
  <si>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</si>
  <si>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</si>
  <si>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</si>
  <si>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</si>
  <si>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</si>
  <si>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</si>
  <si>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</si>
  <si>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</si>
  <si>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</si>
  <si>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</si>
  <si>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</si>
  <si>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</si>
  <si>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</si>
  <si>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</si>
  <si>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</si>
  <si>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</si>
  <si>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</si>
  <si>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</si>
  <si>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</si>
  <si>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</si>
  <si>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</si>
  <si>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</si>
  <si>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</si>
  <si>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</si>
  <si>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</si>
  <si>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</si>
  <si>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</si>
  <si>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</si>
  <si>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</si>
  <si>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</si>
  <si>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</si>
  <si>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</si>
  <si>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</si>
  <si>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</si>
  <si>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</si>
  <si>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</si>
  <si>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</si>
  <si>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</si>
  <si>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</si>
  <si>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</si>
  <si>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</si>
  <si>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</si>
  <si>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</si>
  <si>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</si>
  <si>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</si>
  <si>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</si>
  <si>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</si>
  <si>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</si>
  <si>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</si>
  <si>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</si>
  <si>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</si>
  <si>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</si>
  <si>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</si>
  <si>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</si>
  <si>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</si>
  <si>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</si>
  <si>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</si>
  <si>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</si>
  <si>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</si>
  <si>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</si>
  <si>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</si>
  <si>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</si>
  <si>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</si>
  <si>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</si>
  <si>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</si>
  <si>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</si>
  <si>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</si>
  <si>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</si>
  <si>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</si>
  <si>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</si>
  <si>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</si>
  <si>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</si>
  <si>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</si>
  <si>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</si>
  <si>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</si>
  <si>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</si>
  <si>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</si>
  <si>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</si>
  <si>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</si>
  <si>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</si>
  <si>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</si>
  <si>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</si>
  <si>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</si>
  <si>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</si>
  <si>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</si>
  <si>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</si>
  <si>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</si>
  <si>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</si>
  <si>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</si>
  <si>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</si>
  <si>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</si>
  <si>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</si>
  <si>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</si>
  <si>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</si>
  <si>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</si>
  <si>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</si>
  <si>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</si>
  <si>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</si>
  <si>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</si>
  <si>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</si>
  <si>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</si>
  <si>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</si>
  <si>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</si>
  <si>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</si>
  <si>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</si>
  <si>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</si>
  <si>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</si>
  <si>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</si>
  <si>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</si>
  <si>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</si>
  <si>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</si>
  <si>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</si>
  <si>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</si>
  <si>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</si>
  <si>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</si>
  <si>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</si>
  <si>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</si>
  <si>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</si>
  <si>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</si>
  <si>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</si>
  <si>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</si>
  <si>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</si>
  <si>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</si>
  <si>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</si>
  <si>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</si>
  <si>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</si>
  <si>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</si>
  <si>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</si>
  <si>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</si>
  <si>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</si>
  <si>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</si>
  <si>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</si>
  <si>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</si>
  <si>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</si>
  <si>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</si>
  <si>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</si>
  <si>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</si>
  <si>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</si>
  <si>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</si>
  <si>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</si>
  <si>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</si>
  <si>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</si>
  <si>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</si>
  <si>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</si>
  <si>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</si>
  <si>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</si>
  <si>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</si>
  <si>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</si>
  <si>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</si>
  <si>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</si>
  <si>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</si>
  <si>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</si>
  <si>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</si>
  <si>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</si>
  <si>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</si>
  <si>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</si>
  <si>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</si>
  <si>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</si>
  <si>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</si>
  <si>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</si>
  <si>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</si>
  <si>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</si>
  <si>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</si>
  <si>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</si>
  <si>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</si>
  <si>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</si>
  <si>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</si>
  <si>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</si>
  <si>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</si>
  <si>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</si>
  <si>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</si>
  <si>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</si>
  <si>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</si>
  <si>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</si>
  <si>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</si>
  <si>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</si>
  <si>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</si>
  <si>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</si>
  <si>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</si>
  <si>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</si>
  <si>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</si>
  <si>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</si>
  <si>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</si>
  <si>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</si>
  <si>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</si>
  <si>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</si>
  <si>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</si>
  <si>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</si>
  <si>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</si>
  <si>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</si>
  <si>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</si>
  <si>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</si>
  <si>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</si>
  <si>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</si>
  <si>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</si>
  <si>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</si>
  <si>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</si>
  <si>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</si>
  <si>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</si>
  <si>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</si>
  <si>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</si>
  <si>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</si>
  <si>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</si>
  <si>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</si>
  <si>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</si>
  <si>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</si>
  <si>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</si>
  <si>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</si>
  <si>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</si>
  <si>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</si>
  <si>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</si>
  <si>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</si>
  <si>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Saldo pendiente por pagar de la inversión al 31 de Marzo de 2024 (m = g – l)</t>
  </si>
  <si>
    <t>Municipio de Valle de Santiago, Gto.</t>
  </si>
  <si>
    <t>31111M420010100 PRESIDENTE</t>
  </si>
  <si>
    <t>31111M420010200 SINDICO</t>
  </si>
  <si>
    <t>31111M420010300 REGIDORES</t>
  </si>
  <si>
    <t>31111M420020100 SECRETARIA DEL AYUNTAMIENTO</t>
  </si>
  <si>
    <t>31111M420020500 ARCHIVO MUNICIPAL</t>
  </si>
  <si>
    <t>31111M420030100 TESORERIA MUNICIPAL</t>
  </si>
  <si>
    <t>31111M420030200 CATASTRO Y PREDIAL</t>
  </si>
  <si>
    <t>31111M420040100 CONTRALORIA</t>
  </si>
  <si>
    <t>31111M420070200 DESARROLLO AGROPECUARIO</t>
  </si>
  <si>
    <t>31111M420100100 DERECHOS HUMANOS</t>
  </si>
  <si>
    <t>31111M420110400 DEPARTAMENTO DE INFORMATICA</t>
  </si>
  <si>
    <t>31111M420120100 UNIDAD DE TRANSPARENCIA</t>
  </si>
  <si>
    <t>31111M420130100 SECRETARIA PARTICULAR</t>
  </si>
  <si>
    <t>31111M420150100 DESARROLLO ECONOMICO</t>
  </si>
  <si>
    <t>31111M420180100 COMISION MUNICIPAL DEL DEPORTE</t>
  </si>
  <si>
    <t>31111M420180200 UNIDAD DEPORTIVA</t>
  </si>
  <si>
    <t>31111M420180300 GIMNASIO</t>
  </si>
  <si>
    <t>31111M420200100 INSTITUTO MUNICIPAL DE LA JUVENTUD</t>
  </si>
  <si>
    <t>31111M420210100 INSTITUTO MUNICIPAL DE PLANEACION</t>
  </si>
  <si>
    <t>31111M420220100 MATERIALES Y EQUIPO PESADO</t>
  </si>
  <si>
    <t>31111M420900100 DESARROLLO INTEGRAL DE LA FAMILIA</t>
  </si>
  <si>
    <t>31111M420900200 CASA DE LA CULTURA MUNICIPAL</t>
  </si>
  <si>
    <t>31111M420900300 SISTEMA DE AGUA POTABLE Y ALCANTARILLADO</t>
  </si>
  <si>
    <t>31111M420080500 CARCEL</t>
  </si>
  <si>
    <t>31111M420020200 DIRECCION DE FISCALIZACION</t>
  </si>
  <si>
    <t>31111M420020300 DIRECCION JURIDICA</t>
  </si>
  <si>
    <t>31111M420020400 JUZGADO ADMINISTRATIVO</t>
  </si>
  <si>
    <t>31111M420020600 PROCURADURIA AUXILIAR</t>
  </si>
  <si>
    <t>31111M420020800 JUZGADO CIVICO</t>
  </si>
  <si>
    <t>31111M420050100 DIRECCION DE OBRAS PUBLICAS</t>
  </si>
  <si>
    <t>31111M420060100 DIRECCION DE SERVICIOS PUBLICOS MUNICIPA</t>
  </si>
  <si>
    <t>31111M420060200 DEPARTAMENTO DE ALUMBRADO PUBLICO</t>
  </si>
  <si>
    <t>31111M420060300 DEPARTAMENTO DE LIMPIA</t>
  </si>
  <si>
    <t>31111M420060400 DEPARTAMENTO DE PARQUES Y JARDINES</t>
  </si>
  <si>
    <t>31111M420060500 DEPARTAMENTO DE RASTRO</t>
  </si>
  <si>
    <t>31111M420060600 DEPARTAMENTO DE MERCADO</t>
  </si>
  <si>
    <t>31111M420060700 DEPARTAMENTO DE PANTEONES</t>
  </si>
  <si>
    <t>31111M420070100 DIRECCION DEL BIENESTAR</t>
  </si>
  <si>
    <t>31111M420070300 DIRECCION DE SALUD</t>
  </si>
  <si>
    <t>31111M420070400 GESTION EDUCATIVA</t>
  </si>
  <si>
    <t>31111M420080100 COMISARIA DE SEGURIDAD PUBLICA</t>
  </si>
  <si>
    <t>31111M420080200 COORDINACION DE TRANSITO</t>
  </si>
  <si>
    <t>31111M420090100 DIRECCION DE MEDIO AMBIENTE</t>
  </si>
  <si>
    <t>31111M420110100 DIRECCION DE DESARROLLO INSTITUCIONAL</t>
  </si>
  <si>
    <t>31111M420110200 SUBDIRECCION DE RECURSOS HUMANOS</t>
  </si>
  <si>
    <t>31111M420110300 DIRECCION DE ADQUISICIONES</t>
  </si>
  <si>
    <t>31111M420130200 DIRECCION DE COMUNICACION SOCIAL</t>
  </si>
  <si>
    <t>31111M420140100 DIRECCION DE DESARROLLO URBANO</t>
  </si>
  <si>
    <t>31111M420160100 SUBDIRECCION DE TURISMO</t>
  </si>
  <si>
    <t>31111M420170100 DIRECCION DE EDUCACION</t>
  </si>
  <si>
    <t>31111M420190100 CASA DE LA MUJER</t>
  </si>
  <si>
    <t>31111M420080300 COORDINACION DE PROTECCION CIVIL</t>
  </si>
  <si>
    <t>31111M420080400 COORDINACION DE MOVILIDAD Y TRANSPORTE</t>
  </si>
  <si>
    <t>Al 31 de Diciembre de 2023 y al 30 de junio de 2025 (b)</t>
  </si>
  <si>
    <t>Del 1 de Enero al 30 de junio de 2025 (b)</t>
  </si>
  <si>
    <t>2025 (d)</t>
  </si>
  <si>
    <t>31 de diciembre de 2024 (e)</t>
  </si>
  <si>
    <t>Saldo pendiente por pagar de la inversión al 30 de Junio de 2025 (m = g – l)</t>
  </si>
  <si>
    <t>Monto pagado de la inversión actualizado al 30 de Junio de 2025 (l)</t>
  </si>
  <si>
    <t>Saldo al 31 de diciembre de 2024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</si>
</sst>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5" formatCode="#,##0_ ;\-#,##0\ "/>
    <numFmt numFmtId="169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23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14" xfId="0" applyNumberFormat="1" applyFill="1" applyBorder="1"/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>
      <alignment vertical="center"/>
    </xf>
    <xf numFmtId="4" fontId="0" fillId="0" borderId="13" xfId="0" applyNumberForma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>
      <alignment horizontal="right" vertical="center"/>
    </xf>
    <xf numFmtId="165" fontId="0" fillId="0" borderId="14" xfId="5" applyNumberFormat="1" applyFont="1" applyFill="1" applyBorder="1" applyAlignment="1" applyProtection="1">
      <alignment horizontal="right" vertical="center"/>
      <protection locked="0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3" fontId="0" fillId="0" borderId="14" xfId="8" applyNumberFormat="1" applyFont="1" applyFill="1" applyBorder="1" applyAlignment="1" applyProtection="1">
      <alignment vertical="center"/>
      <protection locked="0"/>
    </xf>
    <xf numFmtId="3" fontId="1" fillId="0" borderId="14" xfId="8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3" fontId="0" fillId="0" borderId="14" xfId="8" applyNumberFormat="1" applyFont="1" applyFill="1" applyBorder="1" applyAlignment="1" applyProtection="1">
      <alignment vertical="center"/>
      <protection locked="0"/>
    </xf>
    <xf numFmtId="3" fontId="1" fillId="0" borderId="14" xfId="8" applyNumberFormat="1" applyFont="1" applyFill="1" applyBorder="1" applyAlignment="1" applyProtection="1">
      <alignment vertical="center"/>
      <protection locked="0"/>
    </xf>
    <xf numFmtId="3" fontId="0" fillId="0" borderId="14" xfId="8" applyNumberFormat="1" applyFont="1" applyFill="1" applyBorder="1" applyAlignment="1" applyProtection="1">
      <alignment vertical="center"/>
      <protection locked="0"/>
    </xf>
    <xf numFmtId="3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>
      <alignment vertical="center"/>
    </xf>
    <xf numFmtId="165" fontId="0" fillId="0" borderId="14" xfId="5" applyNumberFormat="1" applyFont="1" applyFill="1" applyBorder="1" applyAlignment="1">
      <alignment vertical="center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 wrapText="1"/>
      <protection locked="0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</cellXfs>
  <cellStyles count="10">
    <cellStyle name="Millares" xfId="1" builtinId="3"/>
    <cellStyle name="Millares 2" xfId="5"/>
    <cellStyle name="Millares 3" xfId="8"/>
    <cellStyle name="Millares 4" xfId="9"/>
    <cellStyle name="Normal" xfId="0" builtinId="0"/>
    <cellStyle name="Normal 2" xfId="3"/>
    <cellStyle name="Normal 2 2" xfId="2"/>
    <cellStyle name="Normal 2 3" xfId="7"/>
    <cellStyle name="Normal 3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C1" zoomScale="80" zoomScaleNormal="80" workbookViewId="0">
      <selection activeCell="D11" sqref="D1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1" t="s">
        <v>0</v>
      </c>
      <c r="B1" s="192"/>
      <c r="C1" s="192"/>
      <c r="D1" s="192"/>
      <c r="E1" s="192"/>
      <c r="F1" s="193"/>
    </row>
    <row r="2" spans="1:6" ht="15" customHeight="1" x14ac:dyDescent="0.25">
      <c r="A2" s="109" t="s">
        <v>587</v>
      </c>
      <c r="B2" s="110"/>
      <c r="C2" s="110"/>
      <c r="D2" s="110"/>
      <c r="E2" s="110"/>
      <c r="F2" s="111"/>
    </row>
    <row r="3" spans="1:6" ht="15" customHeight="1" x14ac:dyDescent="0.25">
      <c r="A3" s="112" t="s">
        <v>1</v>
      </c>
      <c r="B3" s="113"/>
      <c r="C3" s="113"/>
      <c r="D3" s="113"/>
      <c r="E3" s="113"/>
      <c r="F3" s="114"/>
    </row>
    <row r="4" spans="1:6" ht="12.95" customHeight="1" x14ac:dyDescent="0.25">
      <c r="A4" s="112" t="s">
        <v>641</v>
      </c>
      <c r="B4" s="113"/>
      <c r="C4" s="113"/>
      <c r="D4" s="113"/>
      <c r="E4" s="113"/>
      <c r="F4" s="114"/>
    </row>
    <row r="5" spans="1:6" ht="12.95" customHeight="1" x14ac:dyDescent="0.25">
      <c r="A5" s="115" t="s">
        <v>2</v>
      </c>
      <c r="B5" s="116"/>
      <c r="C5" s="116"/>
      <c r="D5" s="116"/>
      <c r="E5" s="116"/>
      <c r="F5" s="117"/>
    </row>
    <row r="6" spans="1:6" ht="41.45" customHeight="1" x14ac:dyDescent="0.25">
      <c r="A6" s="40" t="s">
        <v>3</v>
      </c>
      <c r="B6" s="229" t="s">
        <v>643</v>
      </c>
      <c r="C6" s="228" t="s">
        <v>644</v>
      </c>
      <c r="D6" s="41" t="s">
        <v>4</v>
      </c>
      <c r="E6" s="231" t="s">
        <v>643</v>
      </c>
      <c r="F6" s="230" t="s">
        <v>644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125607588.62</v>
      </c>
      <c r="C9" s="46">
        <f>SUM(C10:C16)</f>
        <v>114719224.73</v>
      </c>
      <c r="D9" s="45" t="s">
        <v>10</v>
      </c>
      <c r="E9" s="167">
        <v>11803911.620000001</v>
      </c>
      <c r="F9" s="167">
        <v>34028368.879999995</v>
      </c>
    </row>
    <row r="10" spans="1:6" x14ac:dyDescent="0.25">
      <c r="A10" s="47" t="s">
        <v>11</v>
      </c>
      <c r="B10" s="166">
        <v>0</v>
      </c>
      <c r="C10" s="166">
        <v>0</v>
      </c>
      <c r="D10" s="47" t="s">
        <v>12</v>
      </c>
      <c r="E10" s="166">
        <v>41179.75</v>
      </c>
      <c r="F10" s="166">
        <v>96425.21</v>
      </c>
    </row>
    <row r="11" spans="1:6" x14ac:dyDescent="0.25">
      <c r="A11" s="47" t="s">
        <v>13</v>
      </c>
      <c r="B11" s="166">
        <v>60798341.82</v>
      </c>
      <c r="C11" s="166">
        <v>44971481.329999998</v>
      </c>
      <c r="D11" s="47" t="s">
        <v>14</v>
      </c>
      <c r="E11" s="166">
        <v>1241478.03</v>
      </c>
      <c r="F11" s="166">
        <v>6885960.1399999997</v>
      </c>
    </row>
    <row r="12" spans="1:6" x14ac:dyDescent="0.25">
      <c r="A12" s="47" t="s">
        <v>15</v>
      </c>
      <c r="B12" s="166">
        <v>0</v>
      </c>
      <c r="C12" s="166">
        <v>0</v>
      </c>
      <c r="D12" s="47" t="s">
        <v>16</v>
      </c>
      <c r="E12" s="166">
        <v>1287014.1200000001</v>
      </c>
      <c r="F12" s="166">
        <v>15950945.34</v>
      </c>
    </row>
    <row r="13" spans="1:6" x14ac:dyDescent="0.25">
      <c r="A13" s="47" t="s">
        <v>17</v>
      </c>
      <c r="B13" s="166">
        <v>64809246.799999997</v>
      </c>
      <c r="C13" s="166">
        <v>69747743.400000006</v>
      </c>
      <c r="D13" s="47" t="s">
        <v>18</v>
      </c>
      <c r="E13" s="166">
        <v>0</v>
      </c>
      <c r="F13" s="166">
        <v>0</v>
      </c>
    </row>
    <row r="14" spans="1:6" x14ac:dyDescent="0.25">
      <c r="A14" s="47" t="s">
        <v>19</v>
      </c>
      <c r="B14" s="166">
        <v>0</v>
      </c>
      <c r="C14" s="166">
        <v>0</v>
      </c>
      <c r="D14" s="47" t="s">
        <v>20</v>
      </c>
      <c r="E14" s="166">
        <v>176224.93</v>
      </c>
      <c r="F14" s="166">
        <v>178011.6</v>
      </c>
    </row>
    <row r="15" spans="1:6" x14ac:dyDescent="0.25">
      <c r="A15" s="47" t="s">
        <v>21</v>
      </c>
      <c r="B15" s="166">
        <v>0</v>
      </c>
      <c r="C15" s="166">
        <v>0</v>
      </c>
      <c r="D15" s="47" t="s">
        <v>22</v>
      </c>
      <c r="E15" s="166">
        <v>0</v>
      </c>
      <c r="F15" s="166">
        <v>0</v>
      </c>
    </row>
    <row r="16" spans="1:6" x14ac:dyDescent="0.25">
      <c r="A16" s="47" t="s">
        <v>23</v>
      </c>
      <c r="B16" s="166">
        <v>0</v>
      </c>
      <c r="C16" s="166">
        <v>0</v>
      </c>
      <c r="D16" s="47" t="s">
        <v>24</v>
      </c>
      <c r="E16" s="166">
        <v>1808096.11</v>
      </c>
      <c r="F16" s="166">
        <v>2997369.09</v>
      </c>
    </row>
    <row r="17" spans="1:6" x14ac:dyDescent="0.25">
      <c r="A17" s="45" t="s">
        <v>25</v>
      </c>
      <c r="B17" s="167">
        <v>7136916.9700000007</v>
      </c>
      <c r="C17" s="167">
        <v>6263524.7699999996</v>
      </c>
      <c r="D17" s="47" t="s">
        <v>26</v>
      </c>
      <c r="E17" s="166">
        <v>0</v>
      </c>
      <c r="F17" s="166">
        <v>0</v>
      </c>
    </row>
    <row r="18" spans="1:6" x14ac:dyDescent="0.25">
      <c r="A18" s="47" t="s">
        <v>27</v>
      </c>
      <c r="B18" s="166">
        <v>0</v>
      </c>
      <c r="C18" s="166">
        <v>0</v>
      </c>
      <c r="D18" s="47" t="s">
        <v>28</v>
      </c>
      <c r="E18" s="166">
        <v>7249918.6799999997</v>
      </c>
      <c r="F18" s="166">
        <v>7919657.5</v>
      </c>
    </row>
    <row r="19" spans="1:6" x14ac:dyDescent="0.25">
      <c r="A19" s="47" t="s">
        <v>29</v>
      </c>
      <c r="B19" s="166">
        <v>957750.52</v>
      </c>
      <c r="C19" s="166">
        <v>957750.52</v>
      </c>
      <c r="D19" s="45" t="s">
        <v>30</v>
      </c>
      <c r="E19" s="167">
        <v>0</v>
      </c>
      <c r="F19" s="167">
        <v>0</v>
      </c>
    </row>
    <row r="20" spans="1:6" x14ac:dyDescent="0.25">
      <c r="A20" s="47" t="s">
        <v>31</v>
      </c>
      <c r="B20" s="166">
        <v>835990.08</v>
      </c>
      <c r="C20" s="166">
        <v>154537.51999999999</v>
      </c>
      <c r="D20" s="47" t="s">
        <v>32</v>
      </c>
      <c r="E20" s="166">
        <v>0</v>
      </c>
      <c r="F20" s="166">
        <v>0</v>
      </c>
    </row>
    <row r="21" spans="1:6" x14ac:dyDescent="0.25">
      <c r="A21" s="47" t="s">
        <v>33</v>
      </c>
      <c r="B21" s="166">
        <v>24562.71</v>
      </c>
      <c r="C21" s="166">
        <v>12529.76</v>
      </c>
      <c r="D21" s="47" t="s">
        <v>34</v>
      </c>
      <c r="E21" s="166">
        <v>0</v>
      </c>
      <c r="F21" s="166">
        <v>0</v>
      </c>
    </row>
    <row r="22" spans="1:6" x14ac:dyDescent="0.25">
      <c r="A22" s="47" t="s">
        <v>35</v>
      </c>
      <c r="B22" s="166">
        <v>161820.01</v>
      </c>
      <c r="C22" s="166">
        <v>21820.01</v>
      </c>
      <c r="D22" s="47" t="s">
        <v>36</v>
      </c>
      <c r="E22" s="166">
        <v>0</v>
      </c>
      <c r="F22" s="166">
        <v>0</v>
      </c>
    </row>
    <row r="23" spans="1:6" x14ac:dyDescent="0.25">
      <c r="A23" s="47" t="s">
        <v>37</v>
      </c>
      <c r="B23" s="166">
        <v>0</v>
      </c>
      <c r="C23" s="166">
        <v>0</v>
      </c>
      <c r="D23" s="45" t="s">
        <v>38</v>
      </c>
      <c r="E23" s="167">
        <v>12946428.58</v>
      </c>
      <c r="F23" s="167">
        <v>0</v>
      </c>
    </row>
    <row r="24" spans="1:6" x14ac:dyDescent="0.25">
      <c r="A24" s="47" t="s">
        <v>39</v>
      </c>
      <c r="B24" s="166">
        <v>5156793.6500000004</v>
      </c>
      <c r="C24" s="166">
        <v>5116886.96</v>
      </c>
      <c r="D24" s="47" t="s">
        <v>40</v>
      </c>
      <c r="E24" s="166">
        <v>12946428.58</v>
      </c>
      <c r="F24" s="166">
        <v>0</v>
      </c>
    </row>
    <row r="25" spans="1:6" x14ac:dyDescent="0.25">
      <c r="A25" s="45" t="s">
        <v>41</v>
      </c>
      <c r="B25" s="167">
        <v>10786972.289999999</v>
      </c>
      <c r="C25" s="167">
        <v>25391179.100000001</v>
      </c>
      <c r="D25" s="47" t="s">
        <v>42</v>
      </c>
      <c r="E25" s="166">
        <v>0</v>
      </c>
      <c r="F25" s="166">
        <v>0</v>
      </c>
    </row>
    <row r="26" spans="1:6" x14ac:dyDescent="0.25">
      <c r="A26" s="47" t="s">
        <v>43</v>
      </c>
      <c r="B26" s="166">
        <v>256162.5</v>
      </c>
      <c r="C26" s="166">
        <v>256162.5</v>
      </c>
      <c r="D26" s="45" t="s">
        <v>44</v>
      </c>
      <c r="E26" s="166">
        <v>0</v>
      </c>
      <c r="F26" s="166">
        <v>0</v>
      </c>
    </row>
    <row r="27" spans="1:6" x14ac:dyDescent="0.25">
      <c r="A27" s="47" t="s">
        <v>45</v>
      </c>
      <c r="B27" s="166">
        <v>0</v>
      </c>
      <c r="C27" s="166">
        <v>0</v>
      </c>
      <c r="D27" s="45" t="s">
        <v>46</v>
      </c>
      <c r="E27" s="167">
        <v>0</v>
      </c>
      <c r="F27" s="167">
        <v>15000000</v>
      </c>
    </row>
    <row r="28" spans="1:6" x14ac:dyDescent="0.25">
      <c r="A28" s="47" t="s">
        <v>47</v>
      </c>
      <c r="B28" s="166">
        <v>0</v>
      </c>
      <c r="C28" s="166">
        <v>0</v>
      </c>
      <c r="D28" s="47" t="s">
        <v>48</v>
      </c>
      <c r="E28" s="166">
        <v>0</v>
      </c>
      <c r="F28" s="166">
        <v>0</v>
      </c>
    </row>
    <row r="29" spans="1:6" x14ac:dyDescent="0.25">
      <c r="A29" s="47" t="s">
        <v>49</v>
      </c>
      <c r="B29" s="166">
        <v>10530809.789999999</v>
      </c>
      <c r="C29" s="166">
        <v>25135016.600000001</v>
      </c>
      <c r="D29" s="47" t="s">
        <v>50</v>
      </c>
      <c r="E29" s="166">
        <v>0</v>
      </c>
      <c r="F29" s="166">
        <v>0</v>
      </c>
    </row>
    <row r="30" spans="1:6" x14ac:dyDescent="0.25">
      <c r="A30" s="47" t="s">
        <v>51</v>
      </c>
      <c r="B30" s="166">
        <v>0</v>
      </c>
      <c r="C30" s="166">
        <v>0</v>
      </c>
      <c r="D30" s="47" t="s">
        <v>52</v>
      </c>
      <c r="E30" s="166">
        <v>0</v>
      </c>
      <c r="F30" s="166">
        <v>15000000</v>
      </c>
    </row>
    <row r="31" spans="1:6" x14ac:dyDescent="0.25">
      <c r="A31" s="45" t="s">
        <v>53</v>
      </c>
      <c r="B31" s="167">
        <v>0</v>
      </c>
      <c r="C31" s="167">
        <v>0</v>
      </c>
      <c r="D31" s="45" t="s">
        <v>54</v>
      </c>
      <c r="E31" s="167">
        <v>0</v>
      </c>
      <c r="F31" s="167">
        <v>0</v>
      </c>
    </row>
    <row r="32" spans="1:6" x14ac:dyDescent="0.25">
      <c r="A32" s="47" t="s">
        <v>55</v>
      </c>
      <c r="B32" s="166">
        <v>0</v>
      </c>
      <c r="C32" s="166">
        <v>0</v>
      </c>
      <c r="D32" s="47" t="s">
        <v>56</v>
      </c>
      <c r="E32" s="167">
        <v>0</v>
      </c>
      <c r="F32" s="167">
        <v>0</v>
      </c>
    </row>
    <row r="33" spans="1:6" ht="14.45" customHeight="1" x14ac:dyDescent="0.25">
      <c r="A33" s="47" t="s">
        <v>57</v>
      </c>
      <c r="B33" s="166">
        <v>0</v>
      </c>
      <c r="C33" s="166">
        <v>0</v>
      </c>
      <c r="D33" s="47" t="s">
        <v>58</v>
      </c>
      <c r="E33" s="166">
        <v>0</v>
      </c>
      <c r="F33" s="166">
        <v>0</v>
      </c>
    </row>
    <row r="34" spans="1:6" ht="14.45" customHeight="1" x14ac:dyDescent="0.25">
      <c r="A34" s="47" t="s">
        <v>59</v>
      </c>
      <c r="B34" s="166">
        <v>0</v>
      </c>
      <c r="C34" s="166">
        <v>0</v>
      </c>
      <c r="D34" s="47" t="s">
        <v>60</v>
      </c>
      <c r="E34" s="166">
        <v>0</v>
      </c>
      <c r="F34" s="166">
        <v>0</v>
      </c>
    </row>
    <row r="35" spans="1:6" ht="14.45" customHeight="1" x14ac:dyDescent="0.25">
      <c r="A35" s="47" t="s">
        <v>61</v>
      </c>
      <c r="B35" s="166">
        <v>0</v>
      </c>
      <c r="C35" s="166">
        <v>0</v>
      </c>
      <c r="D35" s="47" t="s">
        <v>62</v>
      </c>
      <c r="E35" s="166">
        <v>0</v>
      </c>
      <c r="F35" s="166">
        <v>0</v>
      </c>
    </row>
    <row r="36" spans="1:6" ht="14.45" customHeight="1" x14ac:dyDescent="0.25">
      <c r="A36" s="47" t="s">
        <v>63</v>
      </c>
      <c r="B36" s="166">
        <v>0</v>
      </c>
      <c r="C36" s="166">
        <v>0</v>
      </c>
      <c r="D36" s="47" t="s">
        <v>64</v>
      </c>
      <c r="E36" s="166">
        <v>0</v>
      </c>
      <c r="F36" s="166">
        <v>0</v>
      </c>
    </row>
    <row r="37" spans="1:6" ht="14.45" customHeight="1" x14ac:dyDescent="0.25">
      <c r="A37" s="45" t="s">
        <v>65</v>
      </c>
      <c r="B37" s="166">
        <v>0</v>
      </c>
      <c r="C37" s="166">
        <v>0</v>
      </c>
      <c r="D37" s="47" t="s">
        <v>66</v>
      </c>
      <c r="E37" s="166">
        <v>0</v>
      </c>
      <c r="F37" s="166">
        <v>0</v>
      </c>
    </row>
    <row r="38" spans="1:6" x14ac:dyDescent="0.25">
      <c r="A38" s="45" t="s">
        <v>67</v>
      </c>
      <c r="B38" s="167">
        <v>0</v>
      </c>
      <c r="C38" s="167">
        <v>0</v>
      </c>
      <c r="D38" s="45" t="s">
        <v>68</v>
      </c>
      <c r="E38" s="167">
        <v>0</v>
      </c>
      <c r="F38" s="167">
        <v>0</v>
      </c>
    </row>
    <row r="39" spans="1:6" x14ac:dyDescent="0.25">
      <c r="A39" s="47" t="s">
        <v>69</v>
      </c>
      <c r="B39" s="166">
        <v>0</v>
      </c>
      <c r="C39" s="166">
        <v>0</v>
      </c>
      <c r="D39" s="47" t="s">
        <v>70</v>
      </c>
      <c r="E39" s="166">
        <v>0</v>
      </c>
      <c r="F39" s="166">
        <v>0</v>
      </c>
    </row>
    <row r="40" spans="1:6" x14ac:dyDescent="0.25">
      <c r="A40" s="47" t="s">
        <v>71</v>
      </c>
      <c r="B40" s="166">
        <v>0</v>
      </c>
      <c r="C40" s="166">
        <v>0</v>
      </c>
      <c r="D40" s="47" t="s">
        <v>72</v>
      </c>
      <c r="E40" s="166">
        <v>0</v>
      </c>
      <c r="F40" s="166">
        <v>0</v>
      </c>
    </row>
    <row r="41" spans="1:6" x14ac:dyDescent="0.25">
      <c r="A41" s="45" t="s">
        <v>73</v>
      </c>
      <c r="B41" s="167">
        <v>0</v>
      </c>
      <c r="C41" s="167">
        <v>0</v>
      </c>
      <c r="D41" s="47" t="s">
        <v>74</v>
      </c>
      <c r="E41" s="166">
        <v>0</v>
      </c>
      <c r="F41" s="166">
        <v>0</v>
      </c>
    </row>
    <row r="42" spans="1:6" x14ac:dyDescent="0.25">
      <c r="A42" s="47" t="s">
        <v>75</v>
      </c>
      <c r="B42" s="166">
        <v>0</v>
      </c>
      <c r="C42" s="166">
        <v>0</v>
      </c>
      <c r="D42" s="45" t="s">
        <v>76</v>
      </c>
      <c r="E42" s="167">
        <v>177223.26</v>
      </c>
      <c r="F42" s="167">
        <v>177223.26</v>
      </c>
    </row>
    <row r="43" spans="1:6" x14ac:dyDescent="0.25">
      <c r="A43" s="47" t="s">
        <v>77</v>
      </c>
      <c r="B43" s="166">
        <v>0</v>
      </c>
      <c r="C43" s="166">
        <v>0</v>
      </c>
      <c r="D43" s="47" t="s">
        <v>78</v>
      </c>
      <c r="E43" s="166">
        <v>177223.26</v>
      </c>
      <c r="F43" s="166">
        <v>177223.26</v>
      </c>
    </row>
    <row r="44" spans="1:6" x14ac:dyDescent="0.25">
      <c r="A44" s="47" t="s">
        <v>79</v>
      </c>
      <c r="B44" s="166">
        <v>0</v>
      </c>
      <c r="C44" s="166">
        <v>0</v>
      </c>
      <c r="D44" s="47" t="s">
        <v>80</v>
      </c>
      <c r="E44" s="166">
        <v>0</v>
      </c>
      <c r="F44" s="166">
        <v>0</v>
      </c>
    </row>
    <row r="45" spans="1:6" x14ac:dyDescent="0.25">
      <c r="A45" s="47" t="s">
        <v>81</v>
      </c>
      <c r="B45" s="166">
        <v>0</v>
      </c>
      <c r="C45" s="166">
        <v>0</v>
      </c>
      <c r="D45" s="47" t="s">
        <v>82</v>
      </c>
      <c r="E45" s="166">
        <v>0</v>
      </c>
      <c r="F45" s="16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143531477.88</v>
      </c>
      <c r="C47" s="4">
        <f>C9+C17+C25+C31+C37+C38+C41</f>
        <v>146373928.59999999</v>
      </c>
      <c r="D47" s="2" t="s">
        <v>84</v>
      </c>
      <c r="E47" s="4">
        <f>E9+E19+E23+E26+E27+E31+E38+E42</f>
        <v>24927563.460000005</v>
      </c>
      <c r="F47" s="4">
        <f>F9+F19+F23+F26+F27+F31+F38+F42</f>
        <v>49205592.139999993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66">
        <v>0</v>
      </c>
      <c r="C50" s="166">
        <v>0</v>
      </c>
      <c r="D50" s="45" t="s">
        <v>88</v>
      </c>
      <c r="E50" s="166">
        <v>0</v>
      </c>
      <c r="F50" s="166">
        <v>0</v>
      </c>
    </row>
    <row r="51" spans="1:6" x14ac:dyDescent="0.25">
      <c r="A51" s="45" t="s">
        <v>89</v>
      </c>
      <c r="B51" s="166">
        <v>0</v>
      </c>
      <c r="C51" s="166">
        <v>0</v>
      </c>
      <c r="D51" s="45" t="s">
        <v>90</v>
      </c>
      <c r="E51" s="166">
        <v>0</v>
      </c>
      <c r="F51" s="166">
        <v>0</v>
      </c>
    </row>
    <row r="52" spans="1:6" x14ac:dyDescent="0.25">
      <c r="A52" s="45" t="s">
        <v>91</v>
      </c>
      <c r="B52" s="166">
        <v>408174949.17000002</v>
      </c>
      <c r="C52" s="166">
        <v>350606019.18000001</v>
      </c>
      <c r="D52" s="45" t="s">
        <v>92</v>
      </c>
      <c r="E52" s="166">
        <v>4821428.68</v>
      </c>
      <c r="F52" s="166">
        <v>4821428.68</v>
      </c>
    </row>
    <row r="53" spans="1:6" x14ac:dyDescent="0.25">
      <c r="A53" s="45" t="s">
        <v>93</v>
      </c>
      <c r="B53" s="166">
        <v>362407837.35000002</v>
      </c>
      <c r="C53" s="166">
        <v>361685793.48000002</v>
      </c>
      <c r="D53" s="45" t="s">
        <v>94</v>
      </c>
      <c r="E53" s="166">
        <v>0</v>
      </c>
      <c r="F53" s="166">
        <v>0</v>
      </c>
    </row>
    <row r="54" spans="1:6" x14ac:dyDescent="0.25">
      <c r="A54" s="45" t="s">
        <v>95</v>
      </c>
      <c r="B54" s="166">
        <v>515966.14</v>
      </c>
      <c r="C54" s="166">
        <v>135966.14000000001</v>
      </c>
      <c r="D54" s="45" t="s">
        <v>96</v>
      </c>
      <c r="E54" s="166">
        <v>0</v>
      </c>
      <c r="F54" s="166">
        <v>0</v>
      </c>
    </row>
    <row r="55" spans="1:6" x14ac:dyDescent="0.25">
      <c r="A55" s="45" t="s">
        <v>97</v>
      </c>
      <c r="B55" s="166">
        <v>-78473787.879999995</v>
      </c>
      <c r="C55" s="166">
        <v>-78473787.879999995</v>
      </c>
      <c r="D55" s="49" t="s">
        <v>98</v>
      </c>
      <c r="E55" s="166">
        <v>0</v>
      </c>
      <c r="F55" s="166">
        <v>0</v>
      </c>
    </row>
    <row r="56" spans="1:6" x14ac:dyDescent="0.25">
      <c r="A56" s="45" t="s">
        <v>99</v>
      </c>
      <c r="B56" s="166">
        <v>1176759.67</v>
      </c>
      <c r="C56" s="166">
        <v>1176759.67</v>
      </c>
      <c r="D56" s="44"/>
      <c r="E56" s="48"/>
      <c r="F56" s="48"/>
    </row>
    <row r="57" spans="1:6" x14ac:dyDescent="0.25">
      <c r="A57" s="45" t="s">
        <v>100</v>
      </c>
      <c r="B57" s="166">
        <v>0</v>
      </c>
      <c r="C57" s="166">
        <v>0</v>
      </c>
      <c r="D57" s="2" t="s">
        <v>101</v>
      </c>
      <c r="E57" s="4">
        <f>SUM(E50:E55)</f>
        <v>4821428.68</v>
      </c>
      <c r="F57" s="4">
        <f>SUM(F50:F55)</f>
        <v>4821428.68</v>
      </c>
    </row>
    <row r="58" spans="1:6" x14ac:dyDescent="0.25">
      <c r="A58" s="45" t="s">
        <v>102</v>
      </c>
      <c r="B58" s="166">
        <v>0</v>
      </c>
      <c r="C58" s="16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29748992.140000004</v>
      </c>
      <c r="F59" s="4">
        <f>F47+F57</f>
        <v>54027020.819999993</v>
      </c>
    </row>
    <row r="60" spans="1:6" x14ac:dyDescent="0.25">
      <c r="A60" s="3" t="s">
        <v>104</v>
      </c>
      <c r="B60" s="4">
        <f>SUM(B50:B58)</f>
        <v>693801724.44999993</v>
      </c>
      <c r="C60" s="4">
        <f>SUM(C50:C58)</f>
        <v>635130750.59000003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837333202.32999992</v>
      </c>
      <c r="C62" s="4">
        <f>SUM(C47+C60)</f>
        <v>781504679.19000006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167">
        <v>-78189538.469999999</v>
      </c>
      <c r="F63" s="167">
        <v>-78189538.469999999</v>
      </c>
    </row>
    <row r="64" spans="1:6" x14ac:dyDescent="0.25">
      <c r="A64" s="44"/>
      <c r="B64" s="44"/>
      <c r="C64" s="44"/>
      <c r="D64" s="45" t="s">
        <v>108</v>
      </c>
      <c r="E64" s="166">
        <v>-79242435.150000006</v>
      </c>
      <c r="F64" s="166">
        <v>-79242435.150000006</v>
      </c>
    </row>
    <row r="65" spans="1:6" x14ac:dyDescent="0.25">
      <c r="A65" s="44"/>
      <c r="B65" s="44"/>
      <c r="C65" s="44"/>
      <c r="D65" s="49" t="s">
        <v>109</v>
      </c>
      <c r="E65" s="166">
        <v>1052896.68</v>
      </c>
      <c r="F65" s="166">
        <v>1052896.68</v>
      </c>
    </row>
    <row r="66" spans="1:6" x14ac:dyDescent="0.25">
      <c r="A66" s="44"/>
      <c r="B66" s="44"/>
      <c r="C66" s="44"/>
      <c r="D66" s="45" t="s">
        <v>110</v>
      </c>
      <c r="E66" s="166">
        <v>0</v>
      </c>
      <c r="F66" s="166">
        <v>0</v>
      </c>
    </row>
    <row r="67" spans="1:6" x14ac:dyDescent="0.25">
      <c r="A67" s="44"/>
      <c r="B67" s="44"/>
      <c r="C67" s="44"/>
      <c r="D67" s="44"/>
      <c r="E67" s="168"/>
      <c r="F67" s="168"/>
    </row>
    <row r="68" spans="1:6" x14ac:dyDescent="0.25">
      <c r="A68" s="44"/>
      <c r="B68" s="44"/>
      <c r="C68" s="44"/>
      <c r="D68" s="51" t="s">
        <v>111</v>
      </c>
      <c r="E68" s="167">
        <v>885773748.65999985</v>
      </c>
      <c r="F68" s="167">
        <v>805667196.83999991</v>
      </c>
    </row>
    <row r="69" spans="1:6" x14ac:dyDescent="0.25">
      <c r="A69" s="52"/>
      <c r="B69" s="44"/>
      <c r="C69" s="44"/>
      <c r="D69" s="45" t="s">
        <v>112</v>
      </c>
      <c r="E69" s="166">
        <v>84151016.049999997</v>
      </c>
      <c r="F69" s="166">
        <v>223549712.40000001</v>
      </c>
    </row>
    <row r="70" spans="1:6" x14ac:dyDescent="0.25">
      <c r="A70" s="52"/>
      <c r="B70" s="44"/>
      <c r="C70" s="44"/>
      <c r="D70" s="45" t="s">
        <v>113</v>
      </c>
      <c r="E70" s="166">
        <v>801555621.30999994</v>
      </c>
      <c r="F70" s="166">
        <v>582050373.13999999</v>
      </c>
    </row>
    <row r="71" spans="1:6" x14ac:dyDescent="0.25">
      <c r="A71" s="52"/>
      <c r="B71" s="44"/>
      <c r="C71" s="44"/>
      <c r="D71" s="45" t="s">
        <v>114</v>
      </c>
      <c r="E71" s="166">
        <v>0</v>
      </c>
      <c r="F71" s="166">
        <v>0</v>
      </c>
    </row>
    <row r="72" spans="1:6" x14ac:dyDescent="0.25">
      <c r="A72" s="52"/>
      <c r="B72" s="44"/>
      <c r="C72" s="44"/>
      <c r="D72" s="45" t="s">
        <v>115</v>
      </c>
      <c r="E72" s="166">
        <v>0</v>
      </c>
      <c r="F72" s="166">
        <v>0</v>
      </c>
    </row>
    <row r="73" spans="1:6" x14ac:dyDescent="0.25">
      <c r="A73" s="52"/>
      <c r="B73" s="44"/>
      <c r="C73" s="44"/>
      <c r="D73" s="45" t="s">
        <v>116</v>
      </c>
      <c r="E73" s="166">
        <v>67111.3</v>
      </c>
      <c r="F73" s="166">
        <v>67111.3</v>
      </c>
    </row>
    <row r="74" spans="1:6" x14ac:dyDescent="0.25">
      <c r="A74" s="52"/>
      <c r="B74" s="44"/>
      <c r="C74" s="44"/>
      <c r="D74" s="44"/>
      <c r="E74" s="168"/>
      <c r="F74" s="168"/>
    </row>
    <row r="75" spans="1:6" x14ac:dyDescent="0.25">
      <c r="A75" s="52"/>
      <c r="B75" s="44"/>
      <c r="C75" s="44"/>
      <c r="D75" s="51" t="s">
        <v>117</v>
      </c>
      <c r="E75" s="167">
        <v>0</v>
      </c>
      <c r="F75" s="167">
        <v>0</v>
      </c>
    </row>
    <row r="76" spans="1:6" x14ac:dyDescent="0.25">
      <c r="A76" s="52"/>
      <c r="B76" s="44"/>
      <c r="C76" s="44"/>
      <c r="D76" s="45" t="s">
        <v>118</v>
      </c>
      <c r="E76" s="166">
        <v>0</v>
      </c>
      <c r="F76" s="166">
        <v>0</v>
      </c>
    </row>
    <row r="77" spans="1:6" x14ac:dyDescent="0.25">
      <c r="A77" s="52"/>
      <c r="B77" s="44"/>
      <c r="C77" s="44"/>
      <c r="D77" s="45" t="s">
        <v>119</v>
      </c>
      <c r="E77" s="166">
        <v>0</v>
      </c>
      <c r="F77" s="16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807584210.18999982</v>
      </c>
      <c r="F79" s="4">
        <f>F63+F68+F75</f>
        <v>727477658.36999989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837333202.3299998</v>
      </c>
      <c r="F81" s="4">
        <f>F59+F79</f>
        <v>781504679.18999982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9:F45 B9:C62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8:C49 B46:C46 B47 C9 B59:C62 E46:F49 E56:F62 E78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0" t="s">
        <v>439</v>
      </c>
      <c r="B1" s="192"/>
      <c r="C1" s="192"/>
      <c r="D1" s="192"/>
      <c r="E1" s="192"/>
      <c r="F1" s="192"/>
      <c r="G1" s="193"/>
    </row>
    <row r="2" spans="1:7" x14ac:dyDescent="0.25">
      <c r="A2" s="212" t="str">
        <f>'Formato 1'!A2</f>
        <v>Municipio de Valle de Santiago, Gto.</v>
      </c>
      <c r="B2" s="213"/>
      <c r="C2" s="213"/>
      <c r="D2" s="213"/>
      <c r="E2" s="213"/>
      <c r="F2" s="213"/>
      <c r="G2" s="214"/>
    </row>
    <row r="3" spans="1:7" x14ac:dyDescent="0.25">
      <c r="A3" s="209" t="s">
        <v>440</v>
      </c>
      <c r="B3" s="210"/>
      <c r="C3" s="210"/>
      <c r="D3" s="210"/>
      <c r="E3" s="210"/>
      <c r="F3" s="210"/>
      <c r="G3" s="211"/>
    </row>
    <row r="4" spans="1:7" x14ac:dyDescent="0.25">
      <c r="A4" s="209" t="s">
        <v>2</v>
      </c>
      <c r="B4" s="210"/>
      <c r="C4" s="210"/>
      <c r="D4" s="210"/>
      <c r="E4" s="210"/>
      <c r="F4" s="210"/>
      <c r="G4" s="211"/>
    </row>
    <row r="5" spans="1:7" x14ac:dyDescent="0.25">
      <c r="A5" s="203" t="s">
        <v>441</v>
      </c>
      <c r="B5" s="204"/>
      <c r="C5" s="204"/>
      <c r="D5" s="204"/>
      <c r="E5" s="204"/>
      <c r="F5" s="204"/>
      <c r="G5" s="205"/>
    </row>
    <row r="6" spans="1:7" ht="30" x14ac:dyDescent="0.25">
      <c r="A6" s="138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555</v>
      </c>
      <c r="B7" s="118">
        <f>SUM(B8:B19)</f>
        <v>0</v>
      </c>
      <c r="C7" s="118">
        <f t="shared" ref="C7:G7" si="0">SUM(C8:C19)</f>
        <v>0</v>
      </c>
      <c r="D7" s="118">
        <f t="shared" si="0"/>
        <v>0</v>
      </c>
      <c r="E7" s="118">
        <f t="shared" si="0"/>
        <v>0</v>
      </c>
      <c r="F7" s="118">
        <f t="shared" si="0"/>
        <v>0</v>
      </c>
      <c r="G7" s="118">
        <f t="shared" si="0"/>
        <v>0</v>
      </c>
    </row>
    <row r="8" spans="1:7" x14ac:dyDescent="0.25">
      <c r="A8" s="57" t="s">
        <v>556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557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479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480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558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7" t="s">
        <v>559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483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484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560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486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57" t="s">
        <v>561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91" t="s">
        <v>562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570</v>
      </c>
      <c r="B20" s="74"/>
      <c r="C20" s="74"/>
      <c r="D20" s="74"/>
      <c r="E20" s="74"/>
      <c r="F20" s="74"/>
      <c r="G20" s="74"/>
    </row>
    <row r="21" spans="1:7" x14ac:dyDescent="0.25">
      <c r="A21" s="3" t="s">
        <v>563</v>
      </c>
      <c r="B21" s="118">
        <f>SUM(B22:B26)</f>
        <v>0</v>
      </c>
      <c r="C21" s="118">
        <f t="shared" ref="C21:G21" si="1">SUM(C22:C26)</f>
        <v>0</v>
      </c>
      <c r="D21" s="118">
        <f t="shared" si="1"/>
        <v>0</v>
      </c>
      <c r="E21" s="118">
        <f t="shared" si="1"/>
        <v>0</v>
      </c>
      <c r="F21" s="118">
        <f t="shared" si="1"/>
        <v>0</v>
      </c>
      <c r="G21" s="118">
        <f t="shared" si="1"/>
        <v>0</v>
      </c>
    </row>
    <row r="22" spans="1:7" x14ac:dyDescent="0.25">
      <c r="A22" s="57" t="s">
        <v>564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491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492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566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570</v>
      </c>
      <c r="B27" s="75"/>
      <c r="C27" s="75"/>
      <c r="D27" s="75"/>
      <c r="E27" s="75"/>
      <c r="F27" s="75"/>
      <c r="G27" s="75"/>
    </row>
    <row r="28" spans="1:7" x14ac:dyDescent="0.25">
      <c r="A28" s="3" t="s">
        <v>567</v>
      </c>
      <c r="B28" s="118">
        <f>SUM(B29)</f>
        <v>0</v>
      </c>
      <c r="C28" s="118">
        <f t="shared" ref="C28:G28" si="2">SUM(C29)</f>
        <v>0</v>
      </c>
      <c r="D28" s="118">
        <f t="shared" si="2"/>
        <v>0</v>
      </c>
      <c r="E28" s="118">
        <f t="shared" si="2"/>
        <v>0</v>
      </c>
      <c r="F28" s="118">
        <f t="shared" si="2"/>
        <v>0</v>
      </c>
      <c r="G28" s="118">
        <f t="shared" si="2"/>
        <v>0</v>
      </c>
    </row>
    <row r="29" spans="1:7" x14ac:dyDescent="0.25">
      <c r="A29" s="57" t="s">
        <v>568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570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569</v>
      </c>
      <c r="B31" s="118">
        <f>B21+B7+B28</f>
        <v>0</v>
      </c>
      <c r="C31" s="118">
        <f t="shared" ref="C31:G31" si="3">C21+C7+C28</f>
        <v>0</v>
      </c>
      <c r="D31" s="118">
        <f t="shared" si="3"/>
        <v>0</v>
      </c>
      <c r="E31" s="118">
        <f t="shared" si="3"/>
        <v>0</v>
      </c>
      <c r="F31" s="118">
        <f t="shared" si="3"/>
        <v>0</v>
      </c>
      <c r="G31" s="118">
        <f t="shared" si="3"/>
        <v>0</v>
      </c>
    </row>
    <row r="32" spans="1:7" ht="14.45" customHeight="1" x14ac:dyDescent="0.25">
      <c r="A32" s="44"/>
      <c r="B32" s="140"/>
      <c r="C32" s="140"/>
      <c r="D32" s="140"/>
      <c r="E32" s="140"/>
      <c r="F32" s="140"/>
      <c r="G32" s="140"/>
    </row>
    <row r="33" spans="1:7" x14ac:dyDescent="0.25">
      <c r="A33" s="143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41" t="s">
        <v>456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</row>
    <row r="35" spans="1:7" ht="30" x14ac:dyDescent="0.25">
      <c r="A35" s="141" t="s">
        <v>293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</row>
    <row r="36" spans="1:7" x14ac:dyDescent="0.25">
      <c r="A36" s="143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0" t="s">
        <v>458</v>
      </c>
      <c r="B1" s="192"/>
      <c r="C1" s="192"/>
      <c r="D1" s="192"/>
      <c r="E1" s="192"/>
      <c r="F1" s="192"/>
      <c r="G1" s="193"/>
    </row>
    <row r="2" spans="1:7" x14ac:dyDescent="0.25">
      <c r="A2" s="212" t="str">
        <f>'Formato 1'!A2</f>
        <v>Municipio de Valle de Santiago, Gto.</v>
      </c>
      <c r="B2" s="213"/>
      <c r="C2" s="213"/>
      <c r="D2" s="213"/>
      <c r="E2" s="213"/>
      <c r="F2" s="213"/>
      <c r="G2" s="214"/>
    </row>
    <row r="3" spans="1:7" x14ac:dyDescent="0.25">
      <c r="A3" s="209" t="s">
        <v>459</v>
      </c>
      <c r="B3" s="210"/>
      <c r="C3" s="210"/>
      <c r="D3" s="210"/>
      <c r="E3" s="210"/>
      <c r="F3" s="210"/>
      <c r="G3" s="211"/>
    </row>
    <row r="4" spans="1:7" x14ac:dyDescent="0.25">
      <c r="A4" s="209" t="s">
        <v>2</v>
      </c>
      <c r="B4" s="210"/>
      <c r="C4" s="210"/>
      <c r="D4" s="210"/>
      <c r="E4" s="210"/>
      <c r="F4" s="210"/>
      <c r="G4" s="211"/>
    </row>
    <row r="5" spans="1:7" x14ac:dyDescent="0.25">
      <c r="A5" s="203" t="s">
        <v>441</v>
      </c>
      <c r="B5" s="204"/>
      <c r="C5" s="204"/>
      <c r="D5" s="204"/>
      <c r="E5" s="204"/>
      <c r="F5" s="204"/>
      <c r="G5" s="205"/>
    </row>
    <row r="6" spans="1:7" ht="30" x14ac:dyDescent="0.25">
      <c r="A6" s="138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461</v>
      </c>
      <c r="B7" s="118">
        <f t="shared" ref="B7:G7" si="0">SUM(B8:B16)</f>
        <v>0</v>
      </c>
      <c r="C7" s="118">
        <f t="shared" si="0"/>
        <v>0</v>
      </c>
      <c r="D7" s="118">
        <f t="shared" si="0"/>
        <v>0</v>
      </c>
      <c r="E7" s="118">
        <f t="shared" si="0"/>
        <v>0</v>
      </c>
      <c r="F7" s="118">
        <f t="shared" si="0"/>
        <v>0</v>
      </c>
      <c r="G7" s="118">
        <f t="shared" si="0"/>
        <v>0</v>
      </c>
    </row>
    <row r="8" spans="1:7" x14ac:dyDescent="0.25">
      <c r="A8" s="57" t="s">
        <v>573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574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464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465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575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7" t="s">
        <v>467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468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469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470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471</v>
      </c>
      <c r="B18" s="118">
        <f>SUM(B19:B27)</f>
        <v>0</v>
      </c>
      <c r="C18" s="118">
        <f t="shared" ref="C18:G18" si="1">SUM(C19:C27)</f>
        <v>0</v>
      </c>
      <c r="D18" s="118">
        <f t="shared" si="1"/>
        <v>0</v>
      </c>
      <c r="E18" s="118">
        <f t="shared" si="1"/>
        <v>0</v>
      </c>
      <c r="F18" s="118">
        <f t="shared" si="1"/>
        <v>0</v>
      </c>
      <c r="G18" s="118">
        <f t="shared" si="1"/>
        <v>0</v>
      </c>
    </row>
    <row r="19" spans="1:7" x14ac:dyDescent="0.25">
      <c r="A19" s="57" t="s">
        <v>573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574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464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465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467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468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472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570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473</v>
      </c>
      <c r="B29" s="118">
        <f>B18+B7</f>
        <v>0</v>
      </c>
      <c r="C29" s="118">
        <f t="shared" ref="C29:G29" si="2">C18+C7</f>
        <v>0</v>
      </c>
      <c r="D29" s="118">
        <f t="shared" si="2"/>
        <v>0</v>
      </c>
      <c r="E29" s="118">
        <f t="shared" si="2"/>
        <v>0</v>
      </c>
      <c r="F29" s="118">
        <f t="shared" si="2"/>
        <v>0</v>
      </c>
      <c r="G29" s="118">
        <f t="shared" si="2"/>
        <v>0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0" t="s">
        <v>474</v>
      </c>
      <c r="B1" s="192"/>
      <c r="C1" s="192"/>
      <c r="D1" s="192"/>
      <c r="E1" s="192"/>
      <c r="F1" s="192"/>
      <c r="G1" s="193"/>
    </row>
    <row r="2" spans="1:7" x14ac:dyDescent="0.25">
      <c r="A2" s="212" t="str">
        <f>'Formato 1'!A2</f>
        <v>Municipio de Valle de Santiago, Gto.</v>
      </c>
      <c r="B2" s="213"/>
      <c r="C2" s="213"/>
      <c r="D2" s="213"/>
      <c r="E2" s="213"/>
      <c r="F2" s="213"/>
      <c r="G2" s="214"/>
    </row>
    <row r="3" spans="1:7" x14ac:dyDescent="0.25">
      <c r="A3" s="209" t="s">
        <v>475</v>
      </c>
      <c r="B3" s="210"/>
      <c r="C3" s="210"/>
      <c r="D3" s="210"/>
      <c r="E3" s="210"/>
      <c r="F3" s="210"/>
      <c r="G3" s="211"/>
    </row>
    <row r="4" spans="1:7" x14ac:dyDescent="0.25">
      <c r="A4" s="209" t="s">
        <v>2</v>
      </c>
      <c r="B4" s="210"/>
      <c r="C4" s="210"/>
      <c r="D4" s="210"/>
      <c r="E4" s="210"/>
      <c r="F4" s="210"/>
      <c r="G4" s="211"/>
    </row>
    <row r="5" spans="1:7" ht="30" x14ac:dyDescent="0.25">
      <c r="A5" s="138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444</v>
      </c>
      <c r="B6" s="118">
        <f>SUM(B7:B18)</f>
        <v>0</v>
      </c>
      <c r="C6" s="118">
        <f t="shared" ref="C6:G6" si="0">SUM(C7:C18)</f>
        <v>0</v>
      </c>
      <c r="D6" s="118">
        <f t="shared" si="0"/>
        <v>0</v>
      </c>
      <c r="E6" s="118">
        <f t="shared" si="0"/>
        <v>0</v>
      </c>
      <c r="F6" s="118">
        <f t="shared" si="0"/>
        <v>0</v>
      </c>
      <c r="G6" s="118">
        <f t="shared" si="0"/>
        <v>0</v>
      </c>
    </row>
    <row r="7" spans="1:7" x14ac:dyDescent="0.25">
      <c r="A7" s="57" t="s">
        <v>556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557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479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480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558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559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8" t="s">
        <v>483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484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560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486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561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91" t="s">
        <v>562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450</v>
      </c>
      <c r="B20" s="118">
        <f>SUM(B21:B25)</f>
        <v>0</v>
      </c>
      <c r="C20" s="118">
        <f t="shared" ref="C20:G20" si="1">SUM(C21:C25)</f>
        <v>0</v>
      </c>
      <c r="D20" s="118">
        <f t="shared" si="1"/>
        <v>0</v>
      </c>
      <c r="E20" s="118">
        <f t="shared" si="1"/>
        <v>0</v>
      </c>
      <c r="F20" s="118">
        <f t="shared" si="1"/>
        <v>0</v>
      </c>
      <c r="G20" s="118">
        <f t="shared" si="1"/>
        <v>0</v>
      </c>
    </row>
    <row r="21" spans="1:7" x14ac:dyDescent="0.25">
      <c r="A21" s="57" t="s">
        <v>564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491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492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454</v>
      </c>
      <c r="B27" s="118">
        <f>SUM(B28)</f>
        <v>0</v>
      </c>
      <c r="C27" s="118">
        <f t="shared" ref="C27:G27" si="2">SUM(C28)</f>
        <v>0</v>
      </c>
      <c r="D27" s="118">
        <f t="shared" si="2"/>
        <v>0</v>
      </c>
      <c r="E27" s="118">
        <f t="shared" si="2"/>
        <v>0</v>
      </c>
      <c r="F27" s="118">
        <f t="shared" si="2"/>
        <v>0</v>
      </c>
      <c r="G27" s="118">
        <f t="shared" si="2"/>
        <v>0</v>
      </c>
    </row>
    <row r="28" spans="1:7" x14ac:dyDescent="0.25">
      <c r="A28" s="57" t="s">
        <v>289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494</v>
      </c>
      <c r="B30" s="118">
        <f>B20+B6+B27</f>
        <v>0</v>
      </c>
      <c r="C30" s="118">
        <f t="shared" ref="C30:G30" si="3">C20+C6+C27</f>
        <v>0</v>
      </c>
      <c r="D30" s="118">
        <f t="shared" si="3"/>
        <v>0</v>
      </c>
      <c r="E30" s="118">
        <f t="shared" si="3"/>
        <v>0</v>
      </c>
      <c r="F30" s="118">
        <f t="shared" si="3"/>
        <v>0</v>
      </c>
      <c r="G30" s="118">
        <f t="shared" si="3"/>
        <v>0</v>
      </c>
    </row>
    <row r="31" spans="1:7" ht="14.45" customHeight="1" x14ac:dyDescent="0.25">
      <c r="A31" s="44"/>
      <c r="B31" s="140"/>
      <c r="C31" s="140"/>
      <c r="D31" s="140"/>
      <c r="E31" s="140"/>
      <c r="F31" s="140"/>
      <c r="G31" s="140"/>
    </row>
    <row r="32" spans="1:7" x14ac:dyDescent="0.25">
      <c r="A32" s="143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41" t="s">
        <v>456</v>
      </c>
      <c r="B33" s="90">
        <v>0</v>
      </c>
      <c r="C33" s="90">
        <v>0</v>
      </c>
      <c r="D33" s="90">
        <v>0</v>
      </c>
      <c r="E33" s="90">
        <v>0</v>
      </c>
      <c r="F33" s="90">
        <v>0</v>
      </c>
      <c r="G33" s="90">
        <v>0</v>
      </c>
    </row>
    <row r="34" spans="1:7" ht="30" x14ac:dyDescent="0.25">
      <c r="A34" s="141" t="s">
        <v>293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</row>
    <row r="35" spans="1:7" x14ac:dyDescent="0.25">
      <c r="A35" s="52" t="s">
        <v>496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L36" sqref="L3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0" t="s">
        <v>499</v>
      </c>
      <c r="B1" s="192"/>
      <c r="C1" s="192"/>
      <c r="D1" s="192"/>
      <c r="E1" s="192"/>
      <c r="F1" s="192"/>
      <c r="G1" s="193"/>
    </row>
    <row r="2" spans="1:7" x14ac:dyDescent="0.25">
      <c r="A2" s="212" t="str">
        <f>'Formato 1'!A2</f>
        <v>Municipio de Valle de Santiago, Gto.</v>
      </c>
      <c r="B2" s="213"/>
      <c r="C2" s="213"/>
      <c r="D2" s="213"/>
      <c r="E2" s="213"/>
      <c r="F2" s="213"/>
      <c r="G2" s="214"/>
    </row>
    <row r="3" spans="1:7" x14ac:dyDescent="0.25">
      <c r="A3" s="209" t="s">
        <v>500</v>
      </c>
      <c r="B3" s="210"/>
      <c r="C3" s="210"/>
      <c r="D3" s="210"/>
      <c r="E3" s="210"/>
      <c r="F3" s="210"/>
      <c r="G3" s="211"/>
    </row>
    <row r="4" spans="1:7" x14ac:dyDescent="0.25">
      <c r="A4" s="209" t="s">
        <v>2</v>
      </c>
      <c r="B4" s="210"/>
      <c r="C4" s="210"/>
      <c r="D4" s="210"/>
      <c r="E4" s="210"/>
      <c r="F4" s="210"/>
      <c r="G4" s="211"/>
    </row>
    <row r="5" spans="1:7" ht="30" x14ac:dyDescent="0.25">
      <c r="A5" s="138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461</v>
      </c>
      <c r="B6" s="118">
        <f t="shared" ref="B6:G6" si="0">SUM(B7:B15)</f>
        <v>0</v>
      </c>
      <c r="C6" s="118">
        <f t="shared" si="0"/>
        <v>0</v>
      </c>
      <c r="D6" s="118">
        <f t="shared" si="0"/>
        <v>0</v>
      </c>
      <c r="E6" s="118">
        <f t="shared" si="0"/>
        <v>0</v>
      </c>
      <c r="F6" s="118">
        <f t="shared" si="0"/>
        <v>0</v>
      </c>
      <c r="G6" s="118">
        <f t="shared" si="0"/>
        <v>0</v>
      </c>
    </row>
    <row r="7" spans="1:7" x14ac:dyDescent="0.25">
      <c r="A7" s="57" t="s">
        <v>573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574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464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465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575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467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8" t="s">
        <v>468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469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470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471</v>
      </c>
      <c r="B17" s="118">
        <f>SUM(B18:B26)</f>
        <v>0</v>
      </c>
      <c r="C17" s="118">
        <f t="shared" ref="C17:G17" si="1">SUM(C18:C26)</f>
        <v>0</v>
      </c>
      <c r="D17" s="118">
        <f t="shared" si="1"/>
        <v>0</v>
      </c>
      <c r="E17" s="118">
        <f t="shared" si="1"/>
        <v>0</v>
      </c>
      <c r="F17" s="118">
        <f t="shared" si="1"/>
        <v>0</v>
      </c>
      <c r="G17" s="118">
        <f t="shared" si="1"/>
        <v>0</v>
      </c>
    </row>
    <row r="18" spans="1:7" x14ac:dyDescent="0.25">
      <c r="A18" s="57" t="s">
        <v>573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7" t="s">
        <v>574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464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465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467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468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472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570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473</v>
      </c>
      <c r="B28" s="118">
        <f>B17+B6</f>
        <v>0</v>
      </c>
      <c r="C28" s="118">
        <f t="shared" ref="C28:G28" si="2">C17+C6</f>
        <v>0</v>
      </c>
      <c r="D28" s="118">
        <f t="shared" si="2"/>
        <v>0</v>
      </c>
      <c r="E28" s="118">
        <f t="shared" si="2"/>
        <v>0</v>
      </c>
      <c r="F28" s="118">
        <f t="shared" si="2"/>
        <v>0</v>
      </c>
      <c r="G28" s="118">
        <f t="shared" si="2"/>
        <v>0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0" t="s">
        <v>503</v>
      </c>
      <c r="B1" s="192"/>
      <c r="C1" s="192"/>
      <c r="D1" s="192"/>
      <c r="E1" s="192"/>
      <c r="F1" s="192"/>
    </row>
    <row r="2" spans="1:6" x14ac:dyDescent="0.25">
      <c r="A2" s="212" t="str">
        <f>'Formato 1'!A2</f>
        <v>Municipio de Valle de Santiago, Gto.</v>
      </c>
      <c r="B2" s="213"/>
      <c r="C2" s="213"/>
      <c r="D2" s="213"/>
      <c r="E2" s="213"/>
      <c r="F2" s="214"/>
    </row>
    <row r="3" spans="1:6" x14ac:dyDescent="0.25">
      <c r="A3" s="209" t="s">
        <v>504</v>
      </c>
      <c r="B3" s="210"/>
      <c r="C3" s="210"/>
      <c r="D3" s="210"/>
      <c r="E3" s="210"/>
      <c r="F3" s="211"/>
    </row>
    <row r="4" spans="1:6" ht="30" x14ac:dyDescent="0.25">
      <c r="A4" s="138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25">
      <c r="A5" s="142" t="s">
        <v>510</v>
      </c>
      <c r="B5" s="147"/>
      <c r="C5" s="147"/>
      <c r="D5" s="147"/>
      <c r="E5" s="147"/>
      <c r="F5" s="147"/>
    </row>
    <row r="6" spans="1:6" ht="30" x14ac:dyDescent="0.25">
      <c r="A6" s="145" t="s">
        <v>511</v>
      </c>
      <c r="B6" s="144"/>
      <c r="C6" s="144"/>
      <c r="D6" s="144"/>
      <c r="E6" s="144"/>
      <c r="F6" s="144"/>
    </row>
    <row r="7" spans="1:6" ht="15.75" customHeight="1" x14ac:dyDescent="0.25">
      <c r="A7" s="145" t="s">
        <v>512</v>
      </c>
      <c r="B7" s="144"/>
      <c r="C7" s="144"/>
      <c r="D7" s="144"/>
      <c r="E7" s="144"/>
      <c r="F7" s="144"/>
    </row>
    <row r="8" spans="1:6" x14ac:dyDescent="0.25">
      <c r="A8" s="146"/>
      <c r="B8" s="144"/>
      <c r="C8" s="144"/>
      <c r="D8" s="144"/>
      <c r="E8" s="144"/>
      <c r="F8" s="144"/>
    </row>
    <row r="9" spans="1:6" x14ac:dyDescent="0.25">
      <c r="A9" s="151" t="s">
        <v>513</v>
      </c>
      <c r="B9" s="144"/>
      <c r="C9" s="144"/>
      <c r="D9" s="144"/>
      <c r="E9" s="144"/>
      <c r="F9" s="144"/>
    </row>
    <row r="10" spans="1:6" x14ac:dyDescent="0.25">
      <c r="A10" s="145" t="s">
        <v>514</v>
      </c>
      <c r="B10" s="154"/>
      <c r="C10" s="154"/>
      <c r="D10" s="154"/>
      <c r="E10" s="154"/>
      <c r="F10" s="154"/>
    </row>
    <row r="11" spans="1:6" x14ac:dyDescent="0.25">
      <c r="A11" s="66" t="s">
        <v>515</v>
      </c>
      <c r="B11" s="154"/>
      <c r="C11" s="154"/>
      <c r="D11" s="154"/>
      <c r="E11" s="154"/>
      <c r="F11" s="154"/>
    </row>
    <row r="12" spans="1:6" x14ac:dyDescent="0.25">
      <c r="A12" s="66" t="s">
        <v>516</v>
      </c>
      <c r="B12" s="154"/>
      <c r="C12" s="154"/>
      <c r="D12" s="154"/>
      <c r="E12" s="154"/>
      <c r="F12" s="154"/>
    </row>
    <row r="13" spans="1:6" x14ac:dyDescent="0.25">
      <c r="A13" s="66" t="s">
        <v>517</v>
      </c>
      <c r="B13" s="154"/>
      <c r="C13" s="154"/>
      <c r="D13" s="154"/>
      <c r="E13" s="154"/>
      <c r="F13" s="154"/>
    </row>
    <row r="14" spans="1:6" x14ac:dyDescent="0.25">
      <c r="A14" s="145" t="s">
        <v>518</v>
      </c>
      <c r="B14" s="154"/>
      <c r="C14" s="154"/>
      <c r="D14" s="154"/>
      <c r="E14" s="154"/>
      <c r="F14" s="154"/>
    </row>
    <row r="15" spans="1:6" x14ac:dyDescent="0.25">
      <c r="A15" s="66" t="s">
        <v>515</v>
      </c>
      <c r="B15" s="154"/>
      <c r="C15" s="154"/>
      <c r="D15" s="154"/>
      <c r="E15" s="154"/>
      <c r="F15" s="154"/>
    </row>
    <row r="16" spans="1:6" x14ac:dyDescent="0.25">
      <c r="A16" s="66" t="s">
        <v>516</v>
      </c>
      <c r="B16" s="155"/>
      <c r="C16" s="155"/>
      <c r="D16" s="155"/>
      <c r="E16" s="155"/>
      <c r="F16" s="155"/>
    </row>
    <row r="17" spans="1:6" x14ac:dyDescent="0.25">
      <c r="A17" s="66" t="s">
        <v>517</v>
      </c>
      <c r="B17" s="156"/>
      <c r="C17" s="156"/>
      <c r="D17" s="156"/>
      <c r="E17" s="156"/>
      <c r="F17" s="156"/>
    </row>
    <row r="18" spans="1:6" x14ac:dyDescent="0.25">
      <c r="A18" s="145" t="s">
        <v>519</v>
      </c>
      <c r="B18" s="156"/>
      <c r="C18" s="156"/>
      <c r="D18" s="156"/>
      <c r="E18" s="156"/>
      <c r="F18" s="156"/>
    </row>
    <row r="19" spans="1:6" x14ac:dyDescent="0.25">
      <c r="A19" s="145" t="s">
        <v>520</v>
      </c>
      <c r="B19" s="156"/>
      <c r="C19" s="156"/>
      <c r="D19" s="156"/>
      <c r="E19" s="156"/>
      <c r="F19" s="156"/>
    </row>
    <row r="20" spans="1:6" x14ac:dyDescent="0.25">
      <c r="A20" s="145" t="s">
        <v>521</v>
      </c>
      <c r="B20" s="157"/>
      <c r="C20" s="157"/>
      <c r="D20" s="157"/>
      <c r="E20" s="157"/>
      <c r="F20" s="157"/>
    </row>
    <row r="21" spans="1:6" x14ac:dyDescent="0.25">
      <c r="A21" s="145" t="s">
        <v>522</v>
      </c>
      <c r="B21" s="157"/>
      <c r="C21" s="157"/>
      <c r="D21" s="157"/>
      <c r="E21" s="157"/>
      <c r="F21" s="157"/>
    </row>
    <row r="22" spans="1:6" x14ac:dyDescent="0.25">
      <c r="A22" s="145" t="s">
        <v>523</v>
      </c>
      <c r="B22" s="157"/>
      <c r="C22" s="157"/>
      <c r="D22" s="157"/>
      <c r="E22" s="157"/>
      <c r="F22" s="157"/>
    </row>
    <row r="23" spans="1:6" x14ac:dyDescent="0.25">
      <c r="A23" s="145" t="s">
        <v>524</v>
      </c>
      <c r="B23" s="157"/>
      <c r="C23" s="157"/>
      <c r="D23" s="157"/>
      <c r="E23" s="157"/>
      <c r="F23" s="157"/>
    </row>
    <row r="24" spans="1:6" x14ac:dyDescent="0.25">
      <c r="A24" s="145" t="s">
        <v>525</v>
      </c>
      <c r="B24" s="149"/>
      <c r="C24" s="149"/>
      <c r="D24" s="149"/>
      <c r="E24" s="149"/>
      <c r="F24" s="149"/>
    </row>
    <row r="25" spans="1:6" x14ac:dyDescent="0.25">
      <c r="A25" s="145" t="s">
        <v>526</v>
      </c>
      <c r="B25" s="149"/>
      <c r="C25" s="149"/>
      <c r="D25" s="149"/>
      <c r="E25" s="149"/>
      <c r="F25" s="149"/>
    </row>
    <row r="26" spans="1:6" x14ac:dyDescent="0.25">
      <c r="A26" s="146"/>
      <c r="B26" s="150"/>
      <c r="C26" s="150"/>
      <c r="D26" s="150"/>
      <c r="E26" s="150"/>
      <c r="F26" s="150"/>
    </row>
    <row r="27" spans="1:6" ht="14.45" customHeight="1" x14ac:dyDescent="0.25">
      <c r="A27" s="151" t="s">
        <v>527</v>
      </c>
      <c r="B27" s="148"/>
      <c r="C27" s="148"/>
      <c r="D27" s="148"/>
      <c r="E27" s="148"/>
      <c r="F27" s="148"/>
    </row>
    <row r="28" spans="1:6" x14ac:dyDescent="0.25">
      <c r="A28" s="145" t="s">
        <v>528</v>
      </c>
      <c r="B28" s="90"/>
      <c r="C28" s="90"/>
      <c r="D28" s="90"/>
      <c r="E28" s="90"/>
      <c r="F28" s="90"/>
    </row>
    <row r="29" spans="1:6" x14ac:dyDescent="0.25">
      <c r="A29" s="141"/>
      <c r="B29" s="52"/>
      <c r="C29" s="52"/>
      <c r="D29" s="52"/>
      <c r="E29" s="52"/>
      <c r="F29" s="52"/>
    </row>
    <row r="30" spans="1:6" x14ac:dyDescent="0.25">
      <c r="A30" s="152" t="s">
        <v>529</v>
      </c>
      <c r="B30" s="52"/>
      <c r="C30" s="52"/>
      <c r="D30" s="52"/>
      <c r="E30" s="52"/>
      <c r="F30" s="52"/>
    </row>
    <row r="31" spans="1:6" x14ac:dyDescent="0.25">
      <c r="A31" s="153" t="s">
        <v>514</v>
      </c>
      <c r="B31" s="90"/>
      <c r="C31" s="90"/>
      <c r="D31" s="90"/>
      <c r="E31" s="90"/>
      <c r="F31" s="90"/>
    </row>
    <row r="32" spans="1:6" x14ac:dyDescent="0.25">
      <c r="A32" s="153" t="s">
        <v>518</v>
      </c>
      <c r="B32" s="90"/>
      <c r="C32" s="90"/>
      <c r="D32" s="90"/>
      <c r="E32" s="90"/>
      <c r="F32" s="90"/>
    </row>
    <row r="33" spans="1:6" x14ac:dyDescent="0.25">
      <c r="A33" s="153" t="s">
        <v>530</v>
      </c>
      <c r="B33" s="90"/>
      <c r="C33" s="90"/>
      <c r="D33" s="90"/>
      <c r="E33" s="90"/>
      <c r="F33" s="90"/>
    </row>
    <row r="34" spans="1:6" x14ac:dyDescent="0.25">
      <c r="A34" s="141"/>
      <c r="B34" s="52"/>
      <c r="C34" s="52"/>
      <c r="D34" s="52"/>
      <c r="E34" s="52"/>
      <c r="F34" s="52"/>
    </row>
    <row r="35" spans="1:6" x14ac:dyDescent="0.25">
      <c r="A35" s="152" t="s">
        <v>531</v>
      </c>
      <c r="B35" s="52"/>
      <c r="C35" s="52"/>
      <c r="D35" s="52"/>
      <c r="E35" s="52"/>
      <c r="F35" s="52"/>
    </row>
    <row r="36" spans="1:6" x14ac:dyDescent="0.25">
      <c r="A36" s="153" t="s">
        <v>532</v>
      </c>
      <c r="B36" s="52"/>
      <c r="C36" s="52"/>
      <c r="D36" s="52"/>
      <c r="E36" s="52"/>
      <c r="F36" s="52"/>
    </row>
    <row r="37" spans="1:6" x14ac:dyDescent="0.25">
      <c r="A37" s="153" t="s">
        <v>533</v>
      </c>
      <c r="B37" s="52"/>
      <c r="C37" s="52"/>
      <c r="D37" s="52"/>
      <c r="E37" s="52"/>
      <c r="F37" s="52"/>
    </row>
    <row r="38" spans="1:6" x14ac:dyDescent="0.25">
      <c r="A38" s="153" t="s">
        <v>534</v>
      </c>
      <c r="B38" s="52"/>
      <c r="C38" s="52"/>
      <c r="D38" s="52"/>
      <c r="E38" s="52"/>
      <c r="F38" s="52"/>
    </row>
    <row r="39" spans="1:6" x14ac:dyDescent="0.25">
      <c r="A39" s="141"/>
      <c r="B39" s="52"/>
      <c r="C39" s="52"/>
      <c r="D39" s="52"/>
      <c r="E39" s="52"/>
      <c r="F39" s="52"/>
    </row>
    <row r="40" spans="1:6" x14ac:dyDescent="0.25">
      <c r="A40" s="152" t="s">
        <v>535</v>
      </c>
      <c r="B40" s="52"/>
      <c r="C40" s="52"/>
      <c r="D40" s="52"/>
      <c r="E40" s="52"/>
      <c r="F40" s="52"/>
    </row>
    <row r="41" spans="1:6" x14ac:dyDescent="0.25">
      <c r="A41" s="141"/>
      <c r="B41" s="52"/>
      <c r="C41" s="52"/>
      <c r="D41" s="52"/>
      <c r="E41" s="52"/>
      <c r="F41" s="52"/>
    </row>
    <row r="42" spans="1:6" x14ac:dyDescent="0.25">
      <c r="A42" s="152" t="s">
        <v>536</v>
      </c>
      <c r="B42" s="52"/>
      <c r="C42" s="52"/>
      <c r="D42" s="52"/>
      <c r="E42" s="52"/>
      <c r="F42" s="52"/>
    </row>
    <row r="43" spans="1:6" x14ac:dyDescent="0.25">
      <c r="A43" s="153" t="s">
        <v>537</v>
      </c>
      <c r="B43" s="90"/>
      <c r="C43" s="90"/>
      <c r="D43" s="90"/>
      <c r="E43" s="90"/>
      <c r="F43" s="90"/>
    </row>
    <row r="44" spans="1:6" x14ac:dyDescent="0.25">
      <c r="A44" s="153" t="s">
        <v>538</v>
      </c>
      <c r="B44" s="90"/>
      <c r="C44" s="90"/>
      <c r="D44" s="90"/>
      <c r="E44" s="90"/>
      <c r="F44" s="90"/>
    </row>
    <row r="45" spans="1:6" x14ac:dyDescent="0.25">
      <c r="A45" s="153" t="s">
        <v>539</v>
      </c>
      <c r="B45" s="90"/>
      <c r="C45" s="90"/>
      <c r="D45" s="90"/>
      <c r="E45" s="90"/>
      <c r="F45" s="90"/>
    </row>
    <row r="46" spans="1:6" x14ac:dyDescent="0.25">
      <c r="A46" s="141"/>
      <c r="B46" s="52"/>
      <c r="C46" s="52"/>
      <c r="D46" s="52"/>
      <c r="E46" s="52"/>
      <c r="F46" s="52"/>
    </row>
    <row r="47" spans="1:6" ht="30" x14ac:dyDescent="0.25">
      <c r="A47" s="152" t="s">
        <v>540</v>
      </c>
      <c r="B47" s="52"/>
      <c r="C47" s="52"/>
      <c r="D47" s="52"/>
      <c r="E47" s="52"/>
      <c r="F47" s="52"/>
    </row>
    <row r="48" spans="1:6" x14ac:dyDescent="0.25">
      <c r="A48" s="153" t="s">
        <v>538</v>
      </c>
      <c r="B48" s="90"/>
      <c r="C48" s="90"/>
      <c r="D48" s="90"/>
      <c r="E48" s="90"/>
      <c r="F48" s="90"/>
    </row>
    <row r="49" spans="1:6" x14ac:dyDescent="0.25">
      <c r="A49" s="153" t="s">
        <v>539</v>
      </c>
      <c r="B49" s="90"/>
      <c r="C49" s="90"/>
      <c r="D49" s="90"/>
      <c r="E49" s="90"/>
      <c r="F49" s="90"/>
    </row>
    <row r="50" spans="1:6" x14ac:dyDescent="0.25">
      <c r="A50" s="141"/>
      <c r="B50" s="52"/>
      <c r="C50" s="52"/>
      <c r="D50" s="52"/>
      <c r="E50" s="52"/>
      <c r="F50" s="52"/>
    </row>
    <row r="51" spans="1:6" x14ac:dyDescent="0.25">
      <c r="A51" s="152" t="s">
        <v>541</v>
      </c>
      <c r="B51" s="52"/>
      <c r="C51" s="52"/>
      <c r="D51" s="52"/>
      <c r="E51" s="52"/>
      <c r="F51" s="52"/>
    </row>
    <row r="52" spans="1:6" x14ac:dyDescent="0.25">
      <c r="A52" s="153" t="s">
        <v>538</v>
      </c>
      <c r="B52" s="90"/>
      <c r="C52" s="90"/>
      <c r="D52" s="90"/>
      <c r="E52" s="90"/>
      <c r="F52" s="90"/>
    </row>
    <row r="53" spans="1:6" x14ac:dyDescent="0.25">
      <c r="A53" s="153" t="s">
        <v>539</v>
      </c>
      <c r="B53" s="90"/>
      <c r="C53" s="90"/>
      <c r="D53" s="90"/>
      <c r="E53" s="90"/>
      <c r="F53" s="90"/>
    </row>
    <row r="54" spans="1:6" x14ac:dyDescent="0.25">
      <c r="A54" s="153" t="s">
        <v>542</v>
      </c>
      <c r="B54" s="90"/>
      <c r="C54" s="90"/>
      <c r="D54" s="90"/>
      <c r="E54" s="90"/>
      <c r="F54" s="90"/>
    </row>
    <row r="55" spans="1:6" x14ac:dyDescent="0.25">
      <c r="A55" s="141"/>
      <c r="B55" s="52"/>
      <c r="C55" s="52"/>
      <c r="D55" s="52"/>
      <c r="E55" s="52"/>
      <c r="F55" s="52"/>
    </row>
    <row r="56" spans="1:6" x14ac:dyDescent="0.25">
      <c r="A56" s="152" t="s">
        <v>543</v>
      </c>
      <c r="B56" s="52"/>
      <c r="C56" s="52"/>
      <c r="D56" s="52"/>
      <c r="E56" s="52"/>
      <c r="F56" s="52"/>
    </row>
    <row r="57" spans="1:6" x14ac:dyDescent="0.25">
      <c r="A57" s="153" t="s">
        <v>538</v>
      </c>
      <c r="B57" s="90"/>
      <c r="C57" s="90"/>
      <c r="D57" s="90"/>
      <c r="E57" s="90"/>
      <c r="F57" s="90"/>
    </row>
    <row r="58" spans="1:6" x14ac:dyDescent="0.25">
      <c r="A58" s="153" t="s">
        <v>539</v>
      </c>
      <c r="B58" s="90"/>
      <c r="C58" s="90"/>
      <c r="D58" s="90"/>
      <c r="E58" s="90"/>
      <c r="F58" s="90"/>
    </row>
    <row r="59" spans="1:6" x14ac:dyDescent="0.25">
      <c r="A59" s="141"/>
      <c r="B59" s="52"/>
      <c r="C59" s="52"/>
      <c r="D59" s="52"/>
      <c r="E59" s="52"/>
      <c r="F59" s="52"/>
    </row>
    <row r="60" spans="1:6" x14ac:dyDescent="0.25">
      <c r="A60" s="152" t="s">
        <v>544</v>
      </c>
      <c r="B60" s="52"/>
      <c r="C60" s="52"/>
      <c r="D60" s="52"/>
      <c r="E60" s="52"/>
      <c r="F60" s="52"/>
    </row>
    <row r="61" spans="1:6" x14ac:dyDescent="0.25">
      <c r="A61" s="153" t="s">
        <v>545</v>
      </c>
      <c r="B61" s="140"/>
      <c r="C61" s="140"/>
      <c r="D61" s="140"/>
      <c r="E61" s="140"/>
      <c r="F61" s="140"/>
    </row>
    <row r="62" spans="1:6" x14ac:dyDescent="0.25">
      <c r="A62" s="153" t="s">
        <v>546</v>
      </c>
      <c r="B62" s="158"/>
      <c r="C62" s="158"/>
      <c r="D62" s="158"/>
      <c r="E62" s="158"/>
      <c r="F62" s="158"/>
    </row>
    <row r="63" spans="1:6" x14ac:dyDescent="0.25">
      <c r="A63" s="141"/>
      <c r="B63" s="140"/>
      <c r="C63" s="140"/>
      <c r="D63" s="140"/>
      <c r="E63" s="140"/>
      <c r="F63" s="140"/>
    </row>
    <row r="64" spans="1:6" x14ac:dyDescent="0.25">
      <c r="A64" s="152" t="s">
        <v>547</v>
      </c>
      <c r="B64" s="140"/>
      <c r="C64" s="140"/>
      <c r="D64" s="140"/>
      <c r="E64" s="140"/>
      <c r="F64" s="140"/>
    </row>
    <row r="65" spans="1:6" x14ac:dyDescent="0.25">
      <c r="A65" s="153" t="s">
        <v>548</v>
      </c>
      <c r="B65" s="140"/>
      <c r="C65" s="140"/>
      <c r="D65" s="140"/>
      <c r="E65" s="140"/>
      <c r="F65" s="140"/>
    </row>
    <row r="66" spans="1:6" x14ac:dyDescent="0.25">
      <c r="A66" s="153" t="s">
        <v>549</v>
      </c>
      <c r="B66" s="141"/>
      <c r="C66" s="52"/>
      <c r="D66" s="141"/>
      <c r="E66" s="141"/>
      <c r="F66" s="141"/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17" t="s">
        <v>439</v>
      </c>
      <c r="B1" s="217"/>
      <c r="C1" s="217"/>
      <c r="D1" s="217"/>
      <c r="E1" s="217"/>
      <c r="F1" s="217"/>
      <c r="G1" s="217"/>
    </row>
    <row r="2" spans="1:7" x14ac:dyDescent="0.25">
      <c r="A2" s="127" t="str">
        <f>'Formato 1'!A2</f>
        <v>Municipio de Valle de Santiago, Gto.</v>
      </c>
      <c r="B2" s="128"/>
      <c r="C2" s="128"/>
      <c r="D2" s="128"/>
      <c r="E2" s="128"/>
      <c r="F2" s="128"/>
      <c r="G2" s="129"/>
    </row>
    <row r="3" spans="1:7" x14ac:dyDescent="0.25">
      <c r="A3" s="130" t="s">
        <v>440</v>
      </c>
      <c r="B3" s="131"/>
      <c r="C3" s="131"/>
      <c r="D3" s="131"/>
      <c r="E3" s="131"/>
      <c r="F3" s="131"/>
      <c r="G3" s="132"/>
    </row>
    <row r="4" spans="1:7" x14ac:dyDescent="0.25">
      <c r="A4" s="130" t="s">
        <v>2</v>
      </c>
      <c r="B4" s="131"/>
      <c r="C4" s="131"/>
      <c r="D4" s="131"/>
      <c r="E4" s="131"/>
      <c r="F4" s="131"/>
      <c r="G4" s="132"/>
    </row>
    <row r="5" spans="1:7" x14ac:dyDescent="0.25">
      <c r="A5" s="130" t="s">
        <v>441</v>
      </c>
      <c r="B5" s="131"/>
      <c r="C5" s="131"/>
      <c r="D5" s="131"/>
      <c r="E5" s="131"/>
      <c r="F5" s="131"/>
      <c r="G5" s="132"/>
    </row>
    <row r="6" spans="1:7" x14ac:dyDescent="0.25">
      <c r="A6" s="215" t="s">
        <v>442</v>
      </c>
      <c r="B6" s="36">
        <v>2022</v>
      </c>
      <c r="C6" s="215">
        <f>+B6+1</f>
        <v>2023</v>
      </c>
      <c r="D6" s="215">
        <f>+C6+1</f>
        <v>2024</v>
      </c>
      <c r="E6" s="215">
        <f>+D6+1</f>
        <v>2025</v>
      </c>
      <c r="F6" s="215">
        <f>+E6+1</f>
        <v>2026</v>
      </c>
      <c r="G6" s="215">
        <f>+F6+1</f>
        <v>2027</v>
      </c>
    </row>
    <row r="7" spans="1:7" ht="83.25" customHeight="1" x14ac:dyDescent="0.25">
      <c r="A7" s="216"/>
      <c r="B7" s="69" t="s">
        <v>443</v>
      </c>
      <c r="C7" s="216"/>
      <c r="D7" s="216"/>
      <c r="E7" s="216"/>
      <c r="F7" s="216"/>
      <c r="G7" s="216"/>
    </row>
    <row r="8" spans="1:7" ht="30" x14ac:dyDescent="0.25">
      <c r="A8" s="70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445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446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447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448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449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451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452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453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456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8" t="s">
        <v>458</v>
      </c>
      <c r="B1" s="218"/>
      <c r="C1" s="218"/>
      <c r="D1" s="218"/>
      <c r="E1" s="218"/>
      <c r="F1" s="218"/>
      <c r="G1" s="218"/>
    </row>
    <row r="2" spans="1:7" x14ac:dyDescent="0.25">
      <c r="A2" s="127" t="str">
        <f>'Formato 1'!A2</f>
        <v>Municipio de Valle de Santiago, Gto.</v>
      </c>
      <c r="B2" s="128"/>
      <c r="C2" s="128"/>
      <c r="D2" s="128"/>
      <c r="E2" s="128"/>
      <c r="F2" s="128"/>
      <c r="G2" s="129"/>
    </row>
    <row r="3" spans="1:7" x14ac:dyDescent="0.25">
      <c r="A3" s="112" t="s">
        <v>459</v>
      </c>
      <c r="B3" s="113"/>
      <c r="C3" s="113"/>
      <c r="D3" s="113"/>
      <c r="E3" s="113"/>
      <c r="F3" s="113"/>
      <c r="G3" s="114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112" t="s">
        <v>441</v>
      </c>
      <c r="B5" s="113"/>
      <c r="C5" s="113"/>
      <c r="D5" s="113"/>
      <c r="E5" s="113"/>
      <c r="F5" s="113"/>
      <c r="G5" s="114"/>
    </row>
    <row r="6" spans="1:7" x14ac:dyDescent="0.25">
      <c r="A6" s="219" t="s">
        <v>460</v>
      </c>
      <c r="B6" s="36">
        <v>2022</v>
      </c>
      <c r="C6" s="215">
        <f>+B6+1</f>
        <v>2023</v>
      </c>
      <c r="D6" s="215">
        <f>+C6+1</f>
        <v>2024</v>
      </c>
      <c r="E6" s="215">
        <f>+D6+1</f>
        <v>2025</v>
      </c>
      <c r="F6" s="215">
        <f>+E6+1</f>
        <v>2026</v>
      </c>
      <c r="G6" s="215">
        <f>+F6+1</f>
        <v>2027</v>
      </c>
    </row>
    <row r="7" spans="1:7" ht="57.75" customHeight="1" x14ac:dyDescent="0.25">
      <c r="A7" s="220"/>
      <c r="B7" s="37" t="s">
        <v>443</v>
      </c>
      <c r="C7" s="216"/>
      <c r="D7" s="216"/>
      <c r="E7" s="216"/>
      <c r="F7" s="216"/>
      <c r="G7" s="216"/>
    </row>
    <row r="8" spans="1:7" x14ac:dyDescent="0.25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7" t="s">
        <v>462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463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464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465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466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467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468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469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462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463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464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465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466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467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468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470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8" t="s">
        <v>474</v>
      </c>
      <c r="B1" s="218"/>
      <c r="C1" s="218"/>
      <c r="D1" s="218"/>
      <c r="E1" s="218"/>
      <c r="F1" s="218"/>
      <c r="G1" s="218"/>
    </row>
    <row r="2" spans="1:7" x14ac:dyDescent="0.25">
      <c r="A2" s="127" t="str">
        <f>'Formato 1'!A2</f>
        <v>Municipio de Valle de Santiago, Gto.</v>
      </c>
      <c r="B2" s="128"/>
      <c r="C2" s="128"/>
      <c r="D2" s="128"/>
      <c r="E2" s="128"/>
      <c r="F2" s="128"/>
      <c r="G2" s="129"/>
    </row>
    <row r="3" spans="1:7" x14ac:dyDescent="0.25">
      <c r="A3" s="112" t="s">
        <v>475</v>
      </c>
      <c r="B3" s="113"/>
      <c r="C3" s="113"/>
      <c r="D3" s="113"/>
      <c r="E3" s="113"/>
      <c r="F3" s="113"/>
      <c r="G3" s="114"/>
    </row>
    <row r="4" spans="1:7" x14ac:dyDescent="0.25">
      <c r="A4" s="115" t="s">
        <v>2</v>
      </c>
      <c r="B4" s="116"/>
      <c r="C4" s="116"/>
      <c r="D4" s="116"/>
      <c r="E4" s="116"/>
      <c r="F4" s="116"/>
      <c r="G4" s="117"/>
    </row>
    <row r="5" spans="1:7" x14ac:dyDescent="0.25">
      <c r="A5" s="222" t="s">
        <v>442</v>
      </c>
      <c r="B5" s="223">
        <v>2017</v>
      </c>
      <c r="C5" s="223">
        <f>+B5+1</f>
        <v>2018</v>
      </c>
      <c r="D5" s="223">
        <f>+C5+1</f>
        <v>2019</v>
      </c>
      <c r="E5" s="223">
        <f>+D5+1</f>
        <v>2020</v>
      </c>
      <c r="F5" s="223">
        <f>+E5+1</f>
        <v>2021</v>
      </c>
      <c r="G5" s="36">
        <f>+F5+1</f>
        <v>2022</v>
      </c>
    </row>
    <row r="6" spans="1:7" ht="32.25" x14ac:dyDescent="0.25">
      <c r="A6" s="199"/>
      <c r="B6" s="224"/>
      <c r="C6" s="224"/>
      <c r="D6" s="224"/>
      <c r="E6" s="224"/>
      <c r="F6" s="224"/>
      <c r="G6" s="37" t="s">
        <v>476</v>
      </c>
    </row>
    <row r="7" spans="1:7" x14ac:dyDescent="0.25">
      <c r="A7" s="61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2" t="s">
        <v>477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478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479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480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481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482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483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484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485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486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487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488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489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492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493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456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495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21" t="s">
        <v>497</v>
      </c>
      <c r="B39" s="221"/>
      <c r="C39" s="221"/>
      <c r="D39" s="221"/>
      <c r="E39" s="221"/>
      <c r="F39" s="221"/>
      <c r="G39" s="221"/>
    </row>
    <row r="40" spans="1:7" x14ac:dyDescent="0.25">
      <c r="A40" s="221" t="s">
        <v>498</v>
      </c>
      <c r="B40" s="221"/>
      <c r="C40" s="221"/>
      <c r="D40" s="221"/>
      <c r="E40" s="221"/>
      <c r="F40" s="221"/>
      <c r="G40" s="22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8" t="s">
        <v>499</v>
      </c>
      <c r="B1" s="218"/>
      <c r="C1" s="218"/>
      <c r="D1" s="218"/>
      <c r="E1" s="218"/>
      <c r="F1" s="218"/>
      <c r="G1" s="218"/>
    </row>
    <row r="2" spans="1:7" x14ac:dyDescent="0.25">
      <c r="A2" s="127" t="str">
        <f>'Formato 1'!A2</f>
        <v>Municipio de Valle de Santiago, Gto.</v>
      </c>
      <c r="B2" s="128"/>
      <c r="C2" s="128"/>
      <c r="D2" s="128"/>
      <c r="E2" s="128"/>
      <c r="F2" s="128"/>
      <c r="G2" s="129"/>
    </row>
    <row r="3" spans="1:7" x14ac:dyDescent="0.25">
      <c r="A3" s="112" t="s">
        <v>500</v>
      </c>
      <c r="B3" s="113"/>
      <c r="C3" s="113"/>
      <c r="D3" s="113"/>
      <c r="E3" s="113"/>
      <c r="F3" s="113"/>
      <c r="G3" s="114"/>
    </row>
    <row r="4" spans="1:7" x14ac:dyDescent="0.25">
      <c r="A4" s="115" t="s">
        <v>2</v>
      </c>
      <c r="B4" s="116"/>
      <c r="C4" s="116"/>
      <c r="D4" s="116"/>
      <c r="E4" s="116"/>
      <c r="F4" s="116"/>
      <c r="G4" s="117"/>
    </row>
    <row r="5" spans="1:7" x14ac:dyDescent="0.25">
      <c r="A5" s="225" t="s">
        <v>460</v>
      </c>
      <c r="B5" s="223">
        <v>2017</v>
      </c>
      <c r="C5" s="223">
        <f>+B5+1</f>
        <v>2018</v>
      </c>
      <c r="D5" s="223">
        <f>+C5+1</f>
        <v>2019</v>
      </c>
      <c r="E5" s="223">
        <f>+D5+1</f>
        <v>2020</v>
      </c>
      <c r="F5" s="223">
        <f>+E5+1</f>
        <v>2021</v>
      </c>
      <c r="G5" s="36">
        <v>2022</v>
      </c>
    </row>
    <row r="6" spans="1:7" ht="48.75" customHeight="1" x14ac:dyDescent="0.25">
      <c r="A6" s="226"/>
      <c r="B6" s="224"/>
      <c r="C6" s="224"/>
      <c r="D6" s="224"/>
      <c r="E6" s="224"/>
      <c r="F6" s="224"/>
      <c r="G6" s="37" t="s">
        <v>501</v>
      </c>
    </row>
    <row r="7" spans="1:7" x14ac:dyDescent="0.25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7" t="s">
        <v>462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463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464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465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466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467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468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469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470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462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463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464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465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466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467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468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472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21" t="s">
        <v>497</v>
      </c>
      <c r="B32" s="221"/>
      <c r="C32" s="221"/>
      <c r="D32" s="221"/>
      <c r="E32" s="221"/>
      <c r="F32" s="221"/>
      <c r="G32" s="221"/>
    </row>
    <row r="33" spans="1:7" x14ac:dyDescent="0.25">
      <c r="A33" s="221" t="s">
        <v>498</v>
      </c>
      <c r="B33" s="221"/>
      <c r="C33" s="221"/>
      <c r="D33" s="221"/>
      <c r="E33" s="221"/>
      <c r="F33" s="221"/>
      <c r="G33" s="22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27" t="s">
        <v>503</v>
      </c>
      <c r="B1" s="227"/>
      <c r="C1" s="227"/>
      <c r="D1" s="227"/>
      <c r="E1" s="227"/>
      <c r="F1" s="227"/>
    </row>
    <row r="2" spans="1:6" ht="20.100000000000001" customHeight="1" x14ac:dyDescent="0.25">
      <c r="A2" s="109" t="str">
        <f>'Formato 1'!A2</f>
        <v>Municipio de Valle de Santiago, Gto.</v>
      </c>
      <c r="B2" s="133"/>
      <c r="C2" s="133"/>
      <c r="D2" s="133"/>
      <c r="E2" s="133"/>
      <c r="F2" s="134"/>
    </row>
    <row r="3" spans="1:6" ht="29.25" customHeight="1" x14ac:dyDescent="0.25">
      <c r="A3" s="135" t="s">
        <v>504</v>
      </c>
      <c r="B3" s="136"/>
      <c r="C3" s="136"/>
      <c r="D3" s="136"/>
      <c r="E3" s="136"/>
      <c r="F3" s="137"/>
    </row>
    <row r="4" spans="1:6" ht="35.25" customHeight="1" x14ac:dyDescent="0.25">
      <c r="A4" s="120"/>
      <c r="B4" s="120" t="s">
        <v>505</v>
      </c>
      <c r="C4" s="120" t="s">
        <v>506</v>
      </c>
      <c r="D4" s="120" t="s">
        <v>507</v>
      </c>
      <c r="E4" s="120" t="s">
        <v>508</v>
      </c>
      <c r="F4" s="120" t="s">
        <v>509</v>
      </c>
    </row>
    <row r="5" spans="1:6" ht="12.75" customHeight="1" x14ac:dyDescent="0.25">
      <c r="A5" s="18" t="s">
        <v>510</v>
      </c>
      <c r="B5" s="52"/>
      <c r="C5" s="52"/>
      <c r="D5" s="52"/>
      <c r="E5" s="52"/>
      <c r="F5" s="52"/>
    </row>
    <row r="6" spans="1:6" ht="30" x14ac:dyDescent="0.25">
      <c r="A6" s="58" t="s">
        <v>511</v>
      </c>
      <c r="B6" s="59"/>
      <c r="C6" s="59"/>
      <c r="D6" s="59"/>
      <c r="E6" s="59"/>
      <c r="F6" s="59"/>
    </row>
    <row r="7" spans="1:6" ht="15" x14ac:dyDescent="0.25">
      <c r="A7" s="58" t="s">
        <v>512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513</v>
      </c>
      <c r="B9" s="44"/>
      <c r="C9" s="44"/>
      <c r="D9" s="44"/>
      <c r="E9" s="44"/>
      <c r="F9" s="44"/>
    </row>
    <row r="10" spans="1:6" ht="15" x14ac:dyDescent="0.25">
      <c r="A10" s="58" t="s">
        <v>514</v>
      </c>
      <c r="B10" s="59"/>
      <c r="C10" s="59"/>
      <c r="D10" s="59"/>
      <c r="E10" s="59"/>
      <c r="F10" s="59"/>
    </row>
    <row r="11" spans="1:6" ht="15" x14ac:dyDescent="0.25">
      <c r="A11" s="79" t="s">
        <v>515</v>
      </c>
      <c r="B11" s="59"/>
      <c r="C11" s="59"/>
      <c r="D11" s="59"/>
      <c r="E11" s="59"/>
      <c r="F11" s="59"/>
    </row>
    <row r="12" spans="1:6" ht="15" x14ac:dyDescent="0.25">
      <c r="A12" s="79" t="s">
        <v>516</v>
      </c>
      <c r="B12" s="59"/>
      <c r="C12" s="59"/>
      <c r="D12" s="59"/>
      <c r="E12" s="59"/>
      <c r="F12" s="59"/>
    </row>
    <row r="13" spans="1:6" ht="15" x14ac:dyDescent="0.25">
      <c r="A13" s="79" t="s">
        <v>517</v>
      </c>
      <c r="B13" s="59"/>
      <c r="C13" s="59"/>
      <c r="D13" s="59"/>
      <c r="E13" s="59"/>
      <c r="F13" s="59"/>
    </row>
    <row r="14" spans="1:6" ht="15" x14ac:dyDescent="0.25">
      <c r="A14" s="58" t="s">
        <v>518</v>
      </c>
      <c r="B14" s="59"/>
      <c r="C14" s="59"/>
      <c r="D14" s="59"/>
      <c r="E14" s="59"/>
      <c r="F14" s="59"/>
    </row>
    <row r="15" spans="1:6" ht="15" x14ac:dyDescent="0.25">
      <c r="A15" s="79" t="s">
        <v>515</v>
      </c>
      <c r="B15" s="59"/>
      <c r="C15" s="59"/>
      <c r="D15" s="59"/>
      <c r="E15" s="59"/>
      <c r="F15" s="59"/>
    </row>
    <row r="16" spans="1:6" ht="15" x14ac:dyDescent="0.25">
      <c r="A16" s="79" t="s">
        <v>516</v>
      </c>
      <c r="B16" s="59"/>
      <c r="C16" s="59"/>
      <c r="D16" s="59"/>
      <c r="E16" s="59"/>
      <c r="F16" s="59"/>
    </row>
    <row r="17" spans="1:6" ht="15" x14ac:dyDescent="0.25">
      <c r="A17" s="79" t="s">
        <v>517</v>
      </c>
      <c r="B17" s="59"/>
      <c r="C17" s="59"/>
      <c r="D17" s="59"/>
      <c r="E17" s="59"/>
      <c r="F17" s="59"/>
    </row>
    <row r="18" spans="1:6" ht="15" x14ac:dyDescent="0.25">
      <c r="A18" s="58" t="s">
        <v>519</v>
      </c>
      <c r="B18" s="121"/>
      <c r="C18" s="59"/>
      <c r="D18" s="59"/>
      <c r="E18" s="59"/>
      <c r="F18" s="59"/>
    </row>
    <row r="19" spans="1:6" ht="15" x14ac:dyDescent="0.25">
      <c r="A19" s="58" t="s">
        <v>520</v>
      </c>
      <c r="B19" s="59"/>
      <c r="C19" s="59"/>
      <c r="D19" s="59"/>
      <c r="E19" s="59"/>
      <c r="F19" s="59"/>
    </row>
    <row r="20" spans="1:6" ht="30" x14ac:dyDescent="0.25">
      <c r="A20" s="58" t="s">
        <v>521</v>
      </c>
      <c r="B20" s="122"/>
      <c r="C20" s="122"/>
      <c r="D20" s="122"/>
      <c r="E20" s="122"/>
      <c r="F20" s="122"/>
    </row>
    <row r="21" spans="1:6" ht="30" x14ac:dyDescent="0.25">
      <c r="A21" s="58" t="s">
        <v>522</v>
      </c>
      <c r="B21" s="122"/>
      <c r="C21" s="122"/>
      <c r="D21" s="122"/>
      <c r="E21" s="122"/>
      <c r="F21" s="122"/>
    </row>
    <row r="22" spans="1:6" ht="30" x14ac:dyDescent="0.25">
      <c r="A22" s="58" t="s">
        <v>523</v>
      </c>
      <c r="B22" s="122"/>
      <c r="C22" s="122"/>
      <c r="D22" s="122"/>
      <c r="E22" s="122"/>
      <c r="F22" s="122"/>
    </row>
    <row r="23" spans="1:6" ht="15" x14ac:dyDescent="0.25">
      <c r="A23" s="58" t="s">
        <v>524</v>
      </c>
      <c r="B23" s="122"/>
      <c r="C23" s="122"/>
      <c r="D23" s="122"/>
      <c r="E23" s="122"/>
      <c r="F23" s="122"/>
    </row>
    <row r="24" spans="1:6" ht="15" x14ac:dyDescent="0.25">
      <c r="A24" s="58" t="s">
        <v>525</v>
      </c>
      <c r="B24" s="123"/>
      <c r="C24" s="59"/>
      <c r="D24" s="59"/>
      <c r="E24" s="59"/>
      <c r="F24" s="59"/>
    </row>
    <row r="25" spans="1:6" ht="15" x14ac:dyDescent="0.25">
      <c r="A25" s="58" t="s">
        <v>526</v>
      </c>
      <c r="B25" s="123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527</v>
      </c>
      <c r="B27" s="44"/>
      <c r="C27" s="44"/>
      <c r="D27" s="44"/>
      <c r="E27" s="44"/>
      <c r="F27" s="44"/>
    </row>
    <row r="28" spans="1:6" ht="15" x14ac:dyDescent="0.25">
      <c r="A28" s="58" t="s">
        <v>528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529</v>
      </c>
      <c r="B30" s="44"/>
      <c r="C30" s="44"/>
      <c r="D30" s="44"/>
      <c r="E30" s="44"/>
      <c r="F30" s="44"/>
    </row>
    <row r="31" spans="1:6" ht="15" x14ac:dyDescent="0.25">
      <c r="A31" s="58" t="s">
        <v>514</v>
      </c>
      <c r="B31" s="59"/>
      <c r="C31" s="59"/>
      <c r="D31" s="59"/>
      <c r="E31" s="59"/>
      <c r="F31" s="59"/>
    </row>
    <row r="32" spans="1:6" ht="15" x14ac:dyDescent="0.25">
      <c r="A32" s="58" t="s">
        <v>518</v>
      </c>
      <c r="B32" s="59"/>
      <c r="C32" s="59"/>
      <c r="D32" s="59"/>
      <c r="E32" s="59"/>
      <c r="F32" s="59"/>
    </row>
    <row r="33" spans="1:6" ht="15" x14ac:dyDescent="0.25">
      <c r="A33" s="58" t="s">
        <v>530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531</v>
      </c>
      <c r="B35" s="44"/>
      <c r="C35" s="44"/>
      <c r="D35" s="44"/>
      <c r="E35" s="44"/>
      <c r="F35" s="44"/>
    </row>
    <row r="36" spans="1:6" ht="15" x14ac:dyDescent="0.25">
      <c r="A36" s="58" t="s">
        <v>532</v>
      </c>
      <c r="B36" s="59"/>
      <c r="C36" s="59"/>
      <c r="D36" s="59"/>
      <c r="E36" s="59"/>
      <c r="F36" s="59"/>
    </row>
    <row r="37" spans="1:6" ht="15" x14ac:dyDescent="0.25">
      <c r="A37" s="58" t="s">
        <v>533</v>
      </c>
      <c r="B37" s="59"/>
      <c r="C37" s="59"/>
      <c r="D37" s="59"/>
      <c r="E37" s="59"/>
      <c r="F37" s="59"/>
    </row>
    <row r="38" spans="1:6" ht="15" x14ac:dyDescent="0.25">
      <c r="A38" s="58" t="s">
        <v>534</v>
      </c>
      <c r="B38" s="123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535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536</v>
      </c>
      <c r="B42" s="44"/>
      <c r="C42" s="44"/>
      <c r="D42" s="44"/>
      <c r="E42" s="44"/>
      <c r="F42" s="44"/>
    </row>
    <row r="43" spans="1:6" ht="15" x14ac:dyDescent="0.25">
      <c r="A43" s="58" t="s">
        <v>537</v>
      </c>
      <c r="B43" s="59"/>
      <c r="C43" s="59"/>
      <c r="D43" s="59"/>
      <c r="E43" s="59"/>
      <c r="F43" s="59"/>
    </row>
    <row r="44" spans="1:6" ht="15" x14ac:dyDescent="0.25">
      <c r="A44" s="58" t="s">
        <v>538</v>
      </c>
      <c r="B44" s="59"/>
      <c r="C44" s="59"/>
      <c r="D44" s="59"/>
      <c r="E44" s="59"/>
      <c r="F44" s="59"/>
    </row>
    <row r="45" spans="1:6" ht="15" x14ac:dyDescent="0.25">
      <c r="A45" s="58" t="s">
        <v>539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540</v>
      </c>
      <c r="B47" s="44"/>
      <c r="C47" s="44"/>
      <c r="D47" s="44"/>
      <c r="E47" s="44"/>
      <c r="F47" s="44"/>
    </row>
    <row r="48" spans="1:6" ht="15" x14ac:dyDescent="0.25">
      <c r="A48" s="58" t="s">
        <v>538</v>
      </c>
      <c r="B48" s="122"/>
      <c r="C48" s="122"/>
      <c r="D48" s="122"/>
      <c r="E48" s="122"/>
      <c r="F48" s="122"/>
    </row>
    <row r="49" spans="1:6" ht="15" x14ac:dyDescent="0.25">
      <c r="A49" s="58" t="s">
        <v>539</v>
      </c>
      <c r="B49" s="122"/>
      <c r="C49" s="122"/>
      <c r="D49" s="122"/>
      <c r="E49" s="122"/>
      <c r="F49" s="122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541</v>
      </c>
      <c r="B51" s="44"/>
      <c r="C51" s="44"/>
      <c r="D51" s="44"/>
      <c r="E51" s="44"/>
      <c r="F51" s="44"/>
    </row>
    <row r="52" spans="1:6" ht="15" x14ac:dyDescent="0.25">
      <c r="A52" s="58" t="s">
        <v>538</v>
      </c>
      <c r="B52" s="59"/>
      <c r="C52" s="59"/>
      <c r="D52" s="59"/>
      <c r="E52" s="59"/>
      <c r="F52" s="59"/>
    </row>
    <row r="53" spans="1:6" ht="15" x14ac:dyDescent="0.25">
      <c r="A53" s="58" t="s">
        <v>539</v>
      </c>
      <c r="B53" s="59"/>
      <c r="C53" s="59"/>
      <c r="D53" s="59"/>
      <c r="E53" s="59"/>
      <c r="F53" s="59"/>
    </row>
    <row r="54" spans="1:6" ht="15" x14ac:dyDescent="0.25">
      <c r="A54" s="58" t="s">
        <v>542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543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538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539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544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545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546</v>
      </c>
      <c r="B62" s="123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547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548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549</v>
      </c>
      <c r="B66" s="59"/>
      <c r="C66" s="59"/>
      <c r="D66" s="59"/>
      <c r="E66" s="59"/>
      <c r="F66" s="59"/>
    </row>
    <row r="67" spans="1:6" ht="20.100000000000001" customHeight="1" x14ac:dyDescent="0.25">
      <c r="A67" s="119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abSelected="1" topLeftCell="A4" zoomScale="75" zoomScaleNormal="75" workbookViewId="0">
      <selection activeCell="B6" sqref="B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1" t="s">
        <v>122</v>
      </c>
      <c r="B1" s="192"/>
      <c r="C1" s="192"/>
      <c r="D1" s="192"/>
      <c r="E1" s="192"/>
      <c r="F1" s="192"/>
      <c r="G1" s="192"/>
      <c r="H1" s="193"/>
    </row>
    <row r="2" spans="1:8" x14ac:dyDescent="0.25">
      <c r="A2" s="109" t="str">
        <f>'Formato 1'!A2</f>
        <v>Municipio de Valle de Santiago, Gto.</v>
      </c>
      <c r="B2" s="110"/>
      <c r="C2" s="110"/>
      <c r="D2" s="110"/>
      <c r="E2" s="110"/>
      <c r="F2" s="110"/>
      <c r="G2" s="110"/>
      <c r="H2" s="111"/>
    </row>
    <row r="3" spans="1:8" ht="15" customHeight="1" x14ac:dyDescent="0.25">
      <c r="A3" s="112" t="s">
        <v>123</v>
      </c>
      <c r="B3" s="113"/>
      <c r="C3" s="113"/>
      <c r="D3" s="113"/>
      <c r="E3" s="113"/>
      <c r="F3" s="113"/>
      <c r="G3" s="113"/>
      <c r="H3" s="114"/>
    </row>
    <row r="4" spans="1:8" ht="15" customHeight="1" x14ac:dyDescent="0.25">
      <c r="A4" s="112" t="str">
        <f>'Formato 1'!A4</f>
        <v>Al 31 de Diciembre de 2023 y al 30 de junio de 2025 (b)</v>
      </c>
      <c r="B4" s="113"/>
      <c r="C4" s="113"/>
      <c r="D4" s="113"/>
      <c r="E4" s="113"/>
      <c r="F4" s="113"/>
      <c r="G4" s="113"/>
      <c r="H4" s="114"/>
    </row>
    <row r="5" spans="1:8" x14ac:dyDescent="0.25">
      <c r="A5" s="115" t="s">
        <v>2</v>
      </c>
      <c r="B5" s="116"/>
      <c r="C5" s="116"/>
      <c r="D5" s="116"/>
      <c r="E5" s="116"/>
      <c r="F5" s="116"/>
      <c r="G5" s="116"/>
      <c r="H5" s="117"/>
    </row>
    <row r="6" spans="1:8" ht="41.45" customHeight="1" x14ac:dyDescent="0.25">
      <c r="A6" s="5" t="s">
        <v>124</v>
      </c>
      <c r="B6" s="6" t="s">
        <v>647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1"/>
      <c r="B7" s="102"/>
      <c r="C7" s="102"/>
      <c r="D7" s="102"/>
      <c r="E7" s="102"/>
      <c r="F7" s="102"/>
      <c r="G7" s="102"/>
      <c r="H7" s="102"/>
    </row>
    <row r="8" spans="1:8" x14ac:dyDescent="0.25">
      <c r="A8" s="8" t="s">
        <v>131</v>
      </c>
      <c r="B8" s="4">
        <f t="shared" ref="B8:H8" si="0">B9+B13</f>
        <v>-6428571.5199999996</v>
      </c>
      <c r="C8" s="4">
        <f t="shared" si="0"/>
        <v>0</v>
      </c>
      <c r="D8" s="4">
        <f t="shared" si="0"/>
        <v>2053571.42</v>
      </c>
      <c r="E8" s="4">
        <f t="shared" si="0"/>
        <v>0</v>
      </c>
      <c r="F8" s="4">
        <f t="shared" si="0"/>
        <v>-8482142.9399999995</v>
      </c>
      <c r="G8" s="4">
        <f t="shared" si="0"/>
        <v>320171.53000000003</v>
      </c>
      <c r="H8" s="4">
        <f t="shared" si="0"/>
        <v>0</v>
      </c>
    </row>
    <row r="9" spans="1:8" ht="15.75" customHeight="1" x14ac:dyDescent="0.25">
      <c r="A9" s="103" t="s">
        <v>132</v>
      </c>
      <c r="B9" s="169">
        <v>0</v>
      </c>
      <c r="C9" s="46">
        <f t="shared" ref="C9:H9" si="1">SUM(C10:C12)</f>
        <v>0</v>
      </c>
      <c r="D9" s="169">
        <v>2053571.42</v>
      </c>
      <c r="E9" s="46">
        <f t="shared" si="1"/>
        <v>0</v>
      </c>
      <c r="F9" s="169">
        <v>-2053571.42</v>
      </c>
      <c r="G9" s="169">
        <v>320171.53000000003</v>
      </c>
      <c r="H9" s="46">
        <f t="shared" si="1"/>
        <v>0</v>
      </c>
    </row>
    <row r="10" spans="1:8" ht="17.25" customHeight="1" x14ac:dyDescent="0.25">
      <c r="A10" s="104" t="s">
        <v>133</v>
      </c>
      <c r="B10" s="170">
        <v>0</v>
      </c>
      <c r="C10" s="46">
        <v>0</v>
      </c>
      <c r="D10" s="170">
        <v>2053571.42</v>
      </c>
      <c r="E10" s="105">
        <v>0</v>
      </c>
      <c r="F10" s="169">
        <v>-2053571.42</v>
      </c>
      <c r="G10" s="170">
        <v>320171.53000000003</v>
      </c>
      <c r="H10" s="105">
        <v>0</v>
      </c>
    </row>
    <row r="11" spans="1:8" x14ac:dyDescent="0.25">
      <c r="A11" s="104" t="s">
        <v>134</v>
      </c>
      <c r="B11" s="170">
        <v>0</v>
      </c>
      <c r="C11" s="46">
        <v>0</v>
      </c>
      <c r="D11" s="105">
        <v>0</v>
      </c>
      <c r="E11" s="105">
        <v>0</v>
      </c>
      <c r="F11" s="169">
        <v>0</v>
      </c>
      <c r="G11" s="46">
        <v>0</v>
      </c>
      <c r="H11" s="46">
        <v>0</v>
      </c>
    </row>
    <row r="12" spans="1:8" ht="16.5" customHeight="1" x14ac:dyDescent="0.25">
      <c r="A12" s="104" t="s">
        <v>135</v>
      </c>
      <c r="B12" s="170">
        <v>0</v>
      </c>
      <c r="C12" s="46">
        <v>0</v>
      </c>
      <c r="D12" s="105">
        <v>0</v>
      </c>
      <c r="E12" s="105">
        <v>0</v>
      </c>
      <c r="F12" s="169">
        <v>0</v>
      </c>
      <c r="G12" s="46">
        <v>0</v>
      </c>
      <c r="H12" s="46">
        <v>0</v>
      </c>
    </row>
    <row r="13" spans="1:8" x14ac:dyDescent="0.25">
      <c r="A13" s="103" t="s">
        <v>136</v>
      </c>
      <c r="B13" s="169">
        <v>-6428571.5199999996</v>
      </c>
      <c r="C13" s="46">
        <f t="shared" ref="C13:H13" si="2">SUM(C14:C16)</f>
        <v>0</v>
      </c>
      <c r="D13" s="46">
        <f t="shared" si="2"/>
        <v>0</v>
      </c>
      <c r="E13" s="46">
        <f t="shared" si="2"/>
        <v>0</v>
      </c>
      <c r="F13" s="169">
        <v>-6428571.5199999996</v>
      </c>
      <c r="G13" s="46">
        <f t="shared" si="2"/>
        <v>0</v>
      </c>
      <c r="H13" s="46">
        <f t="shared" si="2"/>
        <v>0</v>
      </c>
    </row>
    <row r="14" spans="1:8" x14ac:dyDescent="0.25">
      <c r="A14" s="104" t="s">
        <v>137</v>
      </c>
      <c r="B14" s="170">
        <v>-6428571.5199999996</v>
      </c>
      <c r="C14" s="46">
        <v>0</v>
      </c>
      <c r="D14" s="105">
        <v>0</v>
      </c>
      <c r="E14" s="105">
        <v>0</v>
      </c>
      <c r="F14" s="169">
        <v>-6428571.5199999996</v>
      </c>
      <c r="G14" s="46">
        <v>0</v>
      </c>
      <c r="H14" s="46">
        <v>0</v>
      </c>
    </row>
    <row r="15" spans="1:8" ht="15" customHeight="1" x14ac:dyDescent="0.25">
      <c r="A15" s="104" t="s">
        <v>138</v>
      </c>
      <c r="B15" s="170">
        <v>0</v>
      </c>
      <c r="C15" s="46">
        <v>0</v>
      </c>
      <c r="D15" s="105">
        <v>0</v>
      </c>
      <c r="E15" s="105">
        <v>0</v>
      </c>
      <c r="F15" s="169">
        <v>0</v>
      </c>
      <c r="G15" s="46">
        <v>0</v>
      </c>
      <c r="H15" s="46">
        <v>0</v>
      </c>
    </row>
    <row r="16" spans="1:8" x14ac:dyDescent="0.25">
      <c r="A16" s="104" t="s">
        <v>139</v>
      </c>
      <c r="B16" s="170">
        <v>0</v>
      </c>
      <c r="C16" s="46">
        <v>0</v>
      </c>
      <c r="D16" s="105">
        <v>0</v>
      </c>
      <c r="E16" s="105">
        <v>0</v>
      </c>
      <c r="F16" s="169">
        <v>0</v>
      </c>
      <c r="G16" s="46">
        <v>0</v>
      </c>
      <c r="H16" s="46">
        <v>0</v>
      </c>
    </row>
    <row r="17" spans="1:8" x14ac:dyDescent="0.25">
      <c r="A17" s="106"/>
      <c r="B17" s="90"/>
      <c r="C17" s="90"/>
      <c r="D17" s="90"/>
      <c r="E17" s="90"/>
      <c r="F17" s="90"/>
      <c r="G17" s="90"/>
      <c r="H17" s="90"/>
    </row>
    <row r="18" spans="1:8" x14ac:dyDescent="0.25">
      <c r="A18" s="8" t="s">
        <v>140</v>
      </c>
      <c r="B18" s="4">
        <v>49205592.140000001</v>
      </c>
      <c r="C18" s="107"/>
      <c r="D18" s="107"/>
      <c r="E18" s="107"/>
      <c r="F18" s="4">
        <v>11981134.880000001</v>
      </c>
      <c r="G18" s="107"/>
      <c r="H18" s="107"/>
    </row>
    <row r="19" spans="1:8" ht="16.5" customHeight="1" x14ac:dyDescent="0.25">
      <c r="A19" s="106"/>
      <c r="B19" s="90"/>
      <c r="C19" s="90"/>
      <c r="D19" s="90"/>
      <c r="E19" s="90"/>
      <c r="F19" s="90"/>
      <c r="G19" s="90"/>
      <c r="H19" s="90"/>
    </row>
    <row r="20" spans="1:8" ht="14.45" customHeight="1" x14ac:dyDescent="0.25">
      <c r="A20" s="8" t="s">
        <v>141</v>
      </c>
      <c r="B20" s="4">
        <f t="shared" ref="B20:H20" si="3">B8+B18</f>
        <v>42777020.620000005</v>
      </c>
      <c r="C20" s="4">
        <f t="shared" si="3"/>
        <v>0</v>
      </c>
      <c r="D20" s="4">
        <f t="shared" si="3"/>
        <v>2053571.42</v>
      </c>
      <c r="E20" s="4">
        <f t="shared" si="3"/>
        <v>0</v>
      </c>
      <c r="F20" s="4">
        <f t="shared" si="3"/>
        <v>3498991.9400000013</v>
      </c>
      <c r="G20" s="4">
        <f t="shared" si="3"/>
        <v>320171.53000000003</v>
      </c>
      <c r="H20" s="4">
        <f t="shared" si="3"/>
        <v>0</v>
      </c>
    </row>
    <row r="21" spans="1:8" ht="16.5" customHeight="1" x14ac:dyDescent="0.25">
      <c r="A21" s="106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8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8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8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8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8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8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194" t="s">
        <v>151</v>
      </c>
      <c r="B33" s="194"/>
      <c r="C33" s="194"/>
      <c r="D33" s="194"/>
      <c r="E33" s="194"/>
      <c r="F33" s="194"/>
      <c r="G33" s="194"/>
      <c r="H33" s="194"/>
    </row>
    <row r="34" spans="1:8" ht="14.45" customHeight="1" x14ac:dyDescent="0.25">
      <c r="A34" s="194"/>
      <c r="B34" s="194"/>
      <c r="C34" s="194"/>
      <c r="D34" s="194"/>
      <c r="E34" s="194"/>
      <c r="F34" s="194"/>
      <c r="G34" s="194"/>
      <c r="H34" s="194"/>
    </row>
    <row r="35" spans="1:8" ht="14.45" customHeight="1" x14ac:dyDescent="0.25">
      <c r="A35" s="194"/>
      <c r="B35" s="194"/>
      <c r="C35" s="194"/>
      <c r="D35" s="194"/>
      <c r="E35" s="194"/>
      <c r="F35" s="194"/>
      <c r="G35" s="194"/>
      <c r="H35" s="194"/>
    </row>
    <row r="36" spans="1:8" ht="14.45" customHeight="1" x14ac:dyDescent="0.25">
      <c r="A36" s="194"/>
      <c r="B36" s="194"/>
      <c r="C36" s="194"/>
      <c r="D36" s="194"/>
      <c r="E36" s="194"/>
      <c r="F36" s="194"/>
      <c r="G36" s="194"/>
      <c r="H36" s="194"/>
    </row>
    <row r="37" spans="1:8" ht="14.45" customHeight="1" x14ac:dyDescent="0.25">
      <c r="A37" s="194"/>
      <c r="B37" s="194"/>
      <c r="C37" s="194"/>
      <c r="D37" s="194"/>
      <c r="E37" s="194"/>
      <c r="F37" s="194"/>
      <c r="G37" s="194"/>
      <c r="H37" s="194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8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8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8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17:B30 C23:H30 D8:H9 G11:H21 D22:H22 D17:F21 C8:C22 B8:B9 D13:F13 B1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8 B41:F44 B17:H17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opLeftCell="D1" zoomScale="75" zoomScaleNormal="75" workbookViewId="0">
      <selection activeCell="K6" sqref="K6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1" t="s">
        <v>162</v>
      </c>
      <c r="B1" s="192"/>
      <c r="C1" s="192"/>
      <c r="D1" s="192"/>
      <c r="E1" s="192"/>
      <c r="F1" s="192"/>
      <c r="G1" s="192"/>
      <c r="H1" s="192"/>
      <c r="I1" s="192"/>
      <c r="J1" s="192"/>
      <c r="K1" s="193"/>
    </row>
    <row r="2" spans="1:11" x14ac:dyDescent="0.25">
      <c r="A2" s="109" t="str">
        <f>'Formato 1'!A2</f>
        <v>Municipio de Valle de Santiago, Gto.</v>
      </c>
      <c r="B2" s="110"/>
      <c r="C2" s="110"/>
      <c r="D2" s="110"/>
      <c r="E2" s="110"/>
      <c r="F2" s="110"/>
      <c r="G2" s="110"/>
      <c r="H2" s="110"/>
      <c r="I2" s="110"/>
      <c r="J2" s="110"/>
      <c r="K2" s="111"/>
    </row>
    <row r="3" spans="1:11" x14ac:dyDescent="0.25">
      <c r="A3" s="112" t="s">
        <v>163</v>
      </c>
      <c r="B3" s="113"/>
      <c r="C3" s="113"/>
      <c r="D3" s="113"/>
      <c r="E3" s="113"/>
      <c r="F3" s="113"/>
      <c r="G3" s="113"/>
      <c r="H3" s="113"/>
      <c r="I3" s="113"/>
      <c r="J3" s="113"/>
      <c r="K3" s="114"/>
    </row>
    <row r="4" spans="1:11" x14ac:dyDescent="0.25">
      <c r="A4" s="112" t="s">
        <v>642</v>
      </c>
      <c r="B4" s="113"/>
      <c r="C4" s="113"/>
      <c r="D4" s="113"/>
      <c r="E4" s="113"/>
      <c r="F4" s="113"/>
      <c r="G4" s="113"/>
      <c r="H4" s="113"/>
      <c r="I4" s="113"/>
      <c r="J4" s="113"/>
      <c r="K4" s="114"/>
    </row>
    <row r="5" spans="1:11" x14ac:dyDescent="0.25">
      <c r="A5" s="112" t="s">
        <v>2</v>
      </c>
      <c r="B5" s="113"/>
      <c r="C5" s="113"/>
      <c r="D5" s="113"/>
      <c r="E5" s="113"/>
      <c r="F5" s="113"/>
      <c r="G5" s="113"/>
      <c r="H5" s="113"/>
      <c r="I5" s="113"/>
      <c r="J5" s="113"/>
      <c r="K5" s="114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232" t="s">
        <v>646</v>
      </c>
      <c r="J6" s="232" t="s">
        <v>645</v>
      </c>
      <c r="K6" s="1" t="s">
        <v>586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8"/>
      <c r="C8" s="98"/>
      <c r="D8" s="98"/>
      <c r="E8" s="4">
        <f>SUM(E9:E12)</f>
        <v>0</v>
      </c>
      <c r="F8" s="98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9" t="s">
        <v>173</v>
      </c>
      <c r="B9" s="100"/>
      <c r="C9" s="100"/>
      <c r="D9" s="100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9" t="s">
        <v>174</v>
      </c>
      <c r="B10" s="100"/>
      <c r="C10" s="100"/>
      <c r="D10" s="100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9" t="s">
        <v>175</v>
      </c>
      <c r="B11" s="100"/>
      <c r="C11" s="100"/>
      <c r="D11" s="100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9" t="s">
        <v>176</v>
      </c>
      <c r="B12" s="100"/>
      <c r="C12" s="100"/>
      <c r="D12" s="100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9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8"/>
      <c r="C14" s="98"/>
      <c r="D14" s="98"/>
      <c r="E14" s="4">
        <f>SUM(E15:E18)</f>
        <v>0</v>
      </c>
      <c r="F14" s="98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9" t="s">
        <v>178</v>
      </c>
      <c r="B15" s="100"/>
      <c r="C15" s="100"/>
      <c r="D15" s="100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9" t="s">
        <v>179</v>
      </c>
      <c r="B16" s="100"/>
      <c r="C16" s="100"/>
      <c r="D16" s="100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9" t="s">
        <v>180</v>
      </c>
      <c r="B17" s="100"/>
      <c r="C17" s="100"/>
      <c r="D17" s="100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9" t="s">
        <v>181</v>
      </c>
      <c r="B18" s="100"/>
      <c r="C18" s="100"/>
      <c r="D18" s="100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9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8"/>
      <c r="C20" s="98"/>
      <c r="D20" s="98"/>
      <c r="E20" s="4">
        <f>SUM(E8,E14)</f>
        <v>0</v>
      </c>
      <c r="F20" s="98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75"/>
  <sheetViews>
    <sheetView showGridLines="0" zoomScale="70" zoomScaleNormal="70" workbookViewId="0">
      <selection activeCell="A51" sqref="A5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1" t="s">
        <v>183</v>
      </c>
      <c r="B1" s="192"/>
      <c r="C1" s="192"/>
      <c r="D1" s="193"/>
    </row>
    <row r="2" spans="1:4" x14ac:dyDescent="0.25">
      <c r="A2" s="109" t="str">
        <f>'Formato 1'!A2</f>
        <v>Municipio de Valle de Santiago, Gto.</v>
      </c>
      <c r="B2" s="110"/>
      <c r="C2" s="110"/>
      <c r="D2" s="111"/>
    </row>
    <row r="3" spans="1:4" x14ac:dyDescent="0.25">
      <c r="A3" s="112" t="s">
        <v>184</v>
      </c>
      <c r="B3" s="113"/>
      <c r="C3" s="113"/>
      <c r="D3" s="114"/>
    </row>
    <row r="4" spans="1:4" x14ac:dyDescent="0.25">
      <c r="A4" s="112" t="str">
        <f>'Formato 3'!A4</f>
        <v>Del 1 de Enero al 30 de junio de 2025 (b)</v>
      </c>
      <c r="B4" s="113"/>
      <c r="C4" s="113"/>
      <c r="D4" s="114"/>
    </row>
    <row r="5" spans="1:4" x14ac:dyDescent="0.25">
      <c r="A5" s="115" t="s">
        <v>2</v>
      </c>
      <c r="B5" s="116"/>
      <c r="C5" s="116"/>
      <c r="D5" s="117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551168571.45000005</v>
      </c>
      <c r="C8" s="14">
        <f>SUM(C9:C11)</f>
        <v>290753782.46999997</v>
      </c>
      <c r="D8" s="14">
        <f>SUM(D9:D11)</f>
        <v>280055864.68000001</v>
      </c>
    </row>
    <row r="9" spans="1:4" x14ac:dyDescent="0.25">
      <c r="A9" s="57" t="s">
        <v>189</v>
      </c>
      <c r="B9" s="171">
        <v>335920000</v>
      </c>
      <c r="C9" s="171">
        <v>169269131.91999999</v>
      </c>
      <c r="D9" s="171">
        <v>158571214.13</v>
      </c>
    </row>
    <row r="10" spans="1:4" x14ac:dyDescent="0.25">
      <c r="A10" s="57" t="s">
        <v>190</v>
      </c>
      <c r="B10" s="171">
        <v>231920000</v>
      </c>
      <c r="C10" s="171">
        <v>123538221.97</v>
      </c>
      <c r="D10" s="171">
        <v>123538221.97</v>
      </c>
    </row>
    <row r="11" spans="1:4" x14ac:dyDescent="0.25">
      <c r="A11" s="57" t="s">
        <v>191</v>
      </c>
      <c r="B11" s="172">
        <v>-16671428.550000001</v>
      </c>
      <c r="C11" s="172">
        <v>-2053571.42</v>
      </c>
      <c r="D11" s="172">
        <v>-2053571.42</v>
      </c>
    </row>
    <row r="12" spans="1:4" x14ac:dyDescent="0.25">
      <c r="A12" s="45"/>
      <c r="B12" s="159"/>
      <c r="C12" s="159"/>
      <c r="D12" s="159"/>
    </row>
    <row r="13" spans="1:4" x14ac:dyDescent="0.25">
      <c r="A13" s="3" t="s">
        <v>192</v>
      </c>
      <c r="B13" s="160">
        <f>B14+B15</f>
        <v>551168571.45000005</v>
      </c>
      <c r="C13" s="160">
        <f>C14+C15</f>
        <v>268123548.31</v>
      </c>
      <c r="D13" s="160">
        <f>D14+D15</f>
        <v>266314442.58999997</v>
      </c>
    </row>
    <row r="14" spans="1:4" x14ac:dyDescent="0.25">
      <c r="A14" s="57" t="s">
        <v>193</v>
      </c>
      <c r="B14" s="171">
        <v>320920000.00999999</v>
      </c>
      <c r="C14" s="171">
        <v>167362760.94</v>
      </c>
      <c r="D14" s="171">
        <v>166630272.66999999</v>
      </c>
    </row>
    <row r="15" spans="1:4" x14ac:dyDescent="0.25">
      <c r="A15" s="57" t="s">
        <v>194</v>
      </c>
      <c r="B15" s="171">
        <v>230248571.44</v>
      </c>
      <c r="C15" s="171">
        <v>100760787.37</v>
      </c>
      <c r="D15" s="171">
        <v>99684169.920000002</v>
      </c>
    </row>
    <row r="16" spans="1:4" x14ac:dyDescent="0.25">
      <c r="A16" s="45"/>
      <c r="B16" s="159"/>
      <c r="C16" s="159"/>
      <c r="D16" s="159"/>
    </row>
    <row r="17" spans="1:4" x14ac:dyDescent="0.25">
      <c r="A17" s="3" t="s">
        <v>195</v>
      </c>
      <c r="B17" s="15">
        <v>0</v>
      </c>
      <c r="C17" s="160">
        <f>C18+C19</f>
        <v>82545421.530000001</v>
      </c>
      <c r="D17" s="160">
        <f>D18+D19</f>
        <v>82230459.879999995</v>
      </c>
    </row>
    <row r="18" spans="1:4" x14ac:dyDescent="0.25">
      <c r="A18" s="57" t="s">
        <v>196</v>
      </c>
      <c r="B18" s="16">
        <v>0</v>
      </c>
      <c r="C18" s="171">
        <v>48644246.82</v>
      </c>
      <c r="D18" s="171">
        <v>48343910.170000002</v>
      </c>
    </row>
    <row r="19" spans="1:4" x14ac:dyDescent="0.25">
      <c r="A19" s="57" t="s">
        <v>197</v>
      </c>
      <c r="B19" s="16">
        <v>0</v>
      </c>
      <c r="C19" s="171">
        <v>33901174.710000001</v>
      </c>
      <c r="D19" s="171">
        <v>33886549.710000001</v>
      </c>
    </row>
    <row r="20" spans="1:4" x14ac:dyDescent="0.25">
      <c r="A20" s="45"/>
      <c r="B20" s="90"/>
      <c r="C20" s="159"/>
      <c r="D20" s="159"/>
    </row>
    <row r="21" spans="1:4" x14ac:dyDescent="0.25">
      <c r="A21" s="3" t="s">
        <v>198</v>
      </c>
      <c r="B21" s="14">
        <f>B8-B13+B17</f>
        <v>0</v>
      </c>
      <c r="C21" s="160">
        <f>C8-C13+C17</f>
        <v>105175655.68999997</v>
      </c>
      <c r="D21" s="160">
        <f>D8-D13+D17</f>
        <v>95971881.970000029</v>
      </c>
    </row>
    <row r="22" spans="1:4" x14ac:dyDescent="0.25">
      <c r="A22" s="3"/>
      <c r="B22" s="90"/>
      <c r="C22" s="159"/>
      <c r="D22" s="159"/>
    </row>
    <row r="23" spans="1:4" x14ac:dyDescent="0.25">
      <c r="A23" s="3" t="s">
        <v>199</v>
      </c>
      <c r="B23" s="14">
        <f>B21-B11</f>
        <v>16671428.550000001</v>
      </c>
      <c r="C23" s="160">
        <f>C21-C11</f>
        <v>107229227.10999997</v>
      </c>
      <c r="D23" s="160">
        <f>D21-D11</f>
        <v>98025453.39000003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16671428.550000001</v>
      </c>
      <c r="C25" s="14">
        <f>C23-C17</f>
        <v>24683805.579999968</v>
      </c>
      <c r="D25" s="14">
        <f>D23-D17</f>
        <v>15794993.510000035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161">
        <f>B30+B31</f>
        <v>3532000</v>
      </c>
      <c r="C29" s="161">
        <f>C30+C31</f>
        <v>320171.53000000003</v>
      </c>
      <c r="D29" s="161">
        <f>D30+D31</f>
        <v>320171.53000000003</v>
      </c>
    </row>
    <row r="30" spans="1:4" x14ac:dyDescent="0.25">
      <c r="A30" s="57" t="s">
        <v>205</v>
      </c>
      <c r="B30" s="173">
        <v>2700000</v>
      </c>
      <c r="C30" s="173">
        <v>73500</v>
      </c>
      <c r="D30" s="173">
        <v>73500</v>
      </c>
    </row>
    <row r="31" spans="1:4" x14ac:dyDescent="0.25">
      <c r="A31" s="57" t="s">
        <v>206</v>
      </c>
      <c r="B31" s="173">
        <v>832000</v>
      </c>
      <c r="C31" s="173">
        <v>246671.53</v>
      </c>
      <c r="D31" s="173">
        <v>246671.53</v>
      </c>
    </row>
    <row r="32" spans="1:4" x14ac:dyDescent="0.25">
      <c r="A32" s="44"/>
      <c r="B32" s="163"/>
      <c r="C32" s="163"/>
      <c r="D32" s="163"/>
    </row>
    <row r="33" spans="1:4" ht="14.45" customHeight="1" x14ac:dyDescent="0.25">
      <c r="A33" s="3" t="s">
        <v>207</v>
      </c>
      <c r="B33" s="161">
        <f>B25+B29</f>
        <v>20203428.550000001</v>
      </c>
      <c r="C33" s="161">
        <f>C25+C29</f>
        <v>25003977.10999997</v>
      </c>
      <c r="D33" s="161">
        <f>D25+D29</f>
        <v>16115165.040000034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162">
        <v>0</v>
      </c>
      <c r="C39" s="162">
        <v>0</v>
      </c>
      <c r="D39" s="162">
        <v>0</v>
      </c>
    </row>
    <row r="40" spans="1:4" x14ac:dyDescent="0.25">
      <c r="A40" s="3" t="s">
        <v>212</v>
      </c>
      <c r="B40" s="161">
        <f>B41+B42</f>
        <v>16671428.550000001</v>
      </c>
      <c r="C40" s="161">
        <f>C41+C42</f>
        <v>2053571.42</v>
      </c>
      <c r="D40" s="161">
        <f>D41+D42</f>
        <v>2053571.42</v>
      </c>
    </row>
    <row r="41" spans="1:4" x14ac:dyDescent="0.25">
      <c r="A41" s="57" t="s">
        <v>213</v>
      </c>
      <c r="B41" s="173">
        <v>15000000</v>
      </c>
      <c r="C41" s="173">
        <v>1250000</v>
      </c>
      <c r="D41" s="173">
        <v>1250000</v>
      </c>
    </row>
    <row r="42" spans="1:4" x14ac:dyDescent="0.25">
      <c r="A42" s="57" t="s">
        <v>214</v>
      </c>
      <c r="B42" s="173">
        <v>1671428.55</v>
      </c>
      <c r="C42" s="173">
        <v>803571.42</v>
      </c>
      <c r="D42" s="173">
        <v>803571.42</v>
      </c>
    </row>
    <row r="43" spans="1:4" x14ac:dyDescent="0.25">
      <c r="A43" s="44"/>
      <c r="B43" s="163"/>
      <c r="C43" s="163"/>
      <c r="D43" s="163"/>
    </row>
    <row r="44" spans="1:4" x14ac:dyDescent="0.25">
      <c r="A44" s="3" t="s">
        <v>215</v>
      </c>
      <c r="B44" s="161">
        <f>B37-B40</f>
        <v>-16671428.550000001</v>
      </c>
      <c r="C44" s="161">
        <f>C37-C40</f>
        <v>-2053571.42</v>
      </c>
      <c r="D44" s="161">
        <f>D37-D40</f>
        <v>-2053571.42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4" t="s">
        <v>216</v>
      </c>
      <c r="B48" s="95">
        <f>B9</f>
        <v>335920000</v>
      </c>
      <c r="C48" s="164">
        <f>C9</f>
        <v>169269131.91999999</v>
      </c>
      <c r="D48" s="164">
        <f>D9</f>
        <v>158571214.13</v>
      </c>
    </row>
    <row r="49" spans="1:4" x14ac:dyDescent="0.25">
      <c r="A49" s="21" t="s">
        <v>217</v>
      </c>
      <c r="B49" s="4">
        <f>B50-B51</f>
        <v>-15000000</v>
      </c>
      <c r="C49" s="161">
        <f>C50-C51</f>
        <v>-1250000</v>
      </c>
      <c r="D49" s="161">
        <f>D50-D51</f>
        <v>-1250000</v>
      </c>
    </row>
    <row r="50" spans="1:4" x14ac:dyDescent="0.25">
      <c r="A50" s="96" t="s">
        <v>210</v>
      </c>
      <c r="B50" s="173">
        <v>0</v>
      </c>
      <c r="C50" s="173">
        <v>0</v>
      </c>
      <c r="D50" s="173">
        <v>0</v>
      </c>
    </row>
    <row r="51" spans="1:4" x14ac:dyDescent="0.25">
      <c r="A51" s="96" t="s">
        <v>213</v>
      </c>
      <c r="B51" s="173">
        <v>15000000</v>
      </c>
      <c r="C51" s="173">
        <v>1250000</v>
      </c>
      <c r="D51" s="173">
        <v>1250000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320920000.00999999</v>
      </c>
      <c r="C53" s="46">
        <f>C14</f>
        <v>167362760.94</v>
      </c>
      <c r="D53" s="46">
        <f>D14</f>
        <v>166630272.66999999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48644246.82</v>
      </c>
      <c r="D55" s="46">
        <f>D18</f>
        <v>48343910.170000002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-9.9999904632568359E-3</v>
      </c>
      <c r="C57" s="4">
        <f>C48+C49-C53+C55</f>
        <v>49300617.79999999</v>
      </c>
      <c r="D57" s="4">
        <f>D48+D49-D53+D55</f>
        <v>39034851.63000001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14999999.99000001</v>
      </c>
      <c r="C59" s="4">
        <f>C57-C49</f>
        <v>50550617.79999999</v>
      </c>
      <c r="D59" s="4">
        <f>D57-D49</f>
        <v>40284851.63000001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4" t="s">
        <v>190</v>
      </c>
      <c r="B63" s="97">
        <f>B10</f>
        <v>231920000</v>
      </c>
      <c r="C63" s="97">
        <f>C10</f>
        <v>123538221.97</v>
      </c>
      <c r="D63" s="97">
        <f>D10</f>
        <v>123538221.97</v>
      </c>
    </row>
    <row r="64" spans="1:4" ht="30" x14ac:dyDescent="0.25">
      <c r="A64" s="21" t="s">
        <v>220</v>
      </c>
      <c r="B64" s="14">
        <f>B65-B66</f>
        <v>-1671428.55</v>
      </c>
      <c r="C64" s="14">
        <f>C65-C66</f>
        <v>-803571.42</v>
      </c>
      <c r="D64" s="14">
        <f>D65-D66</f>
        <v>-803571.42</v>
      </c>
    </row>
    <row r="65" spans="1:4" x14ac:dyDescent="0.25">
      <c r="A65" s="96" t="s">
        <v>211</v>
      </c>
      <c r="B65" s="171">
        <v>0</v>
      </c>
      <c r="C65" s="171">
        <v>0</v>
      </c>
      <c r="D65" s="171">
        <v>0</v>
      </c>
    </row>
    <row r="66" spans="1:4" x14ac:dyDescent="0.25">
      <c r="A66" s="96" t="s">
        <v>214</v>
      </c>
      <c r="B66" s="171">
        <v>1671428.55</v>
      </c>
      <c r="C66" s="171">
        <v>803571.42</v>
      </c>
      <c r="D66" s="171">
        <v>803571.42</v>
      </c>
    </row>
    <row r="67" spans="1:4" x14ac:dyDescent="0.25">
      <c r="A67" s="44"/>
      <c r="B67" s="90"/>
      <c r="C67" s="90"/>
      <c r="D67" s="90"/>
    </row>
    <row r="68" spans="1:4" x14ac:dyDescent="0.25">
      <c r="A68" s="57" t="s">
        <v>221</v>
      </c>
      <c r="B68" s="93">
        <f>B15</f>
        <v>230248571.44</v>
      </c>
      <c r="C68" s="93">
        <f>C15</f>
        <v>100760787.37</v>
      </c>
      <c r="D68" s="93">
        <f>D15</f>
        <v>99684169.920000002</v>
      </c>
    </row>
    <row r="69" spans="1:4" x14ac:dyDescent="0.25">
      <c r="A69" s="44"/>
      <c r="B69" s="90"/>
      <c r="C69" s="90"/>
      <c r="D69" s="90"/>
    </row>
    <row r="70" spans="1:4" x14ac:dyDescent="0.25">
      <c r="A70" s="57" t="s">
        <v>197</v>
      </c>
      <c r="B70" s="16">
        <v>0</v>
      </c>
      <c r="C70" s="93">
        <f>C19</f>
        <v>33901174.710000001</v>
      </c>
      <c r="D70" s="93">
        <f>D19</f>
        <v>33886549.710000001</v>
      </c>
    </row>
    <row r="71" spans="1:4" x14ac:dyDescent="0.25">
      <c r="A71" s="44"/>
      <c r="B71" s="90"/>
      <c r="C71" s="90"/>
      <c r="D71" s="90"/>
    </row>
    <row r="72" spans="1:4" x14ac:dyDescent="0.25">
      <c r="A72" s="18" t="s">
        <v>222</v>
      </c>
      <c r="B72" s="14">
        <f>B63+B64-B68+B70</f>
        <v>9.9999904632568359E-3</v>
      </c>
      <c r="C72" s="14">
        <f>C63+C64-C68+C70</f>
        <v>55875037.889999993</v>
      </c>
      <c r="D72" s="14">
        <f>D63+D64-D68+D70</f>
        <v>56937030.339999996</v>
      </c>
    </row>
    <row r="73" spans="1:4" x14ac:dyDescent="0.25">
      <c r="A73" s="44"/>
      <c r="B73" s="90"/>
      <c r="C73" s="90"/>
      <c r="D73" s="90"/>
    </row>
    <row r="74" spans="1:4" x14ac:dyDescent="0.25">
      <c r="A74" s="18" t="s">
        <v>223</v>
      </c>
      <c r="B74" s="14">
        <f>B72-B64</f>
        <v>1671428.5599999905</v>
      </c>
      <c r="C74" s="14">
        <f>C72-C64</f>
        <v>56678609.309999995</v>
      </c>
      <c r="D74" s="14">
        <f>D72-D64</f>
        <v>57740601.759999998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48:D59 B29:D33 B8:D25 B37:D44 B63:D74">
      <formula1>-1.79769313486231E+100</formula1>
      <formula2>1.79769313486231E+100</formula2>
    </dataValidation>
  </dataValidations>
  <pageMargins left="0.7" right="0.7" top="0.75" bottom="0.75" header="0.3" footer="0.3"/>
  <pageSetup paperSize="119" scale="70" fitToHeight="0" orientation="landscape" horizontalDpi="1200" verticalDpi="1200" r:id="rId1"/>
  <ignoredErrors>
    <ignoredError sqref="B8:D8 B37:D39 B49:D49 B64:D64 B12:D12 B16:D17 B20:D20 B18:B19 B32:D32 B43:D43 B22:D22 B21 B24:D24 B54:D54 B58:D58 B57 B59 B56:D56 B55 B69:D69 B71:D71 B70 B73:D73 B13 C40:D40 C29 B52:D52 B67:D6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60" zoomScaleNormal="60" workbookViewId="0">
      <selection activeCell="D4" sqref="D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1" t="s">
        <v>224</v>
      </c>
      <c r="B1" s="192"/>
      <c r="C1" s="192"/>
      <c r="D1" s="192"/>
      <c r="E1" s="192"/>
      <c r="F1" s="192"/>
      <c r="G1" s="193"/>
    </row>
    <row r="2" spans="1:7" x14ac:dyDescent="0.25">
      <c r="A2" s="109" t="str">
        <f>'Formato 1'!A2</f>
        <v>Municipio de Valle de Santiago, Gto.</v>
      </c>
      <c r="B2" s="110"/>
      <c r="C2" s="110"/>
      <c r="D2" s="110"/>
      <c r="E2" s="110"/>
      <c r="F2" s="110"/>
      <c r="G2" s="111"/>
    </row>
    <row r="3" spans="1:7" x14ac:dyDescent="0.25">
      <c r="A3" s="112" t="s">
        <v>225</v>
      </c>
      <c r="B3" s="113"/>
      <c r="C3" s="113"/>
      <c r="D3" s="113"/>
      <c r="E3" s="113"/>
      <c r="F3" s="113"/>
      <c r="G3" s="114"/>
    </row>
    <row r="4" spans="1:7" x14ac:dyDescent="0.25">
      <c r="A4" s="112" t="str">
        <f>'Formato 3'!A4</f>
        <v>Del 1 de Enero al 30 de junio de 2025 (b)</v>
      </c>
      <c r="B4" s="113"/>
      <c r="C4" s="113"/>
      <c r="D4" s="113"/>
      <c r="E4" s="113"/>
      <c r="F4" s="113"/>
      <c r="G4" s="114"/>
    </row>
    <row r="5" spans="1:7" x14ac:dyDescent="0.25">
      <c r="A5" s="115" t="s">
        <v>2</v>
      </c>
      <c r="B5" s="116"/>
      <c r="C5" s="116"/>
      <c r="D5" s="116"/>
      <c r="E5" s="116"/>
      <c r="F5" s="116"/>
      <c r="G5" s="117"/>
    </row>
    <row r="6" spans="1:7" x14ac:dyDescent="0.25">
      <c r="A6" s="195" t="s">
        <v>226</v>
      </c>
      <c r="B6" s="197" t="s">
        <v>227</v>
      </c>
      <c r="C6" s="197"/>
      <c r="D6" s="197"/>
      <c r="E6" s="197"/>
      <c r="F6" s="197"/>
      <c r="G6" s="197" t="s">
        <v>228</v>
      </c>
    </row>
    <row r="7" spans="1:7" ht="30" x14ac:dyDescent="0.25">
      <c r="A7" s="196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97"/>
    </row>
    <row r="8" spans="1:7" x14ac:dyDescent="0.25">
      <c r="A8" s="26" t="s">
        <v>233</v>
      </c>
      <c r="B8" s="90"/>
      <c r="C8" s="90"/>
      <c r="D8" s="90"/>
      <c r="E8" s="90"/>
      <c r="F8" s="90"/>
      <c r="G8" s="90"/>
    </row>
    <row r="9" spans="1:7" x14ac:dyDescent="0.25">
      <c r="A9" s="57" t="s">
        <v>234</v>
      </c>
      <c r="B9" s="176">
        <v>28834000</v>
      </c>
      <c r="C9" s="176">
        <v>0</v>
      </c>
      <c r="D9" s="175">
        <v>28834000</v>
      </c>
      <c r="E9" s="176">
        <v>25742363.690000001</v>
      </c>
      <c r="F9" s="176">
        <v>25739493.300000001</v>
      </c>
      <c r="G9" s="46">
        <f>F9-B9</f>
        <v>-3094506.6999999993</v>
      </c>
    </row>
    <row r="10" spans="1:7" x14ac:dyDescent="0.25">
      <c r="A10" s="57" t="s">
        <v>235</v>
      </c>
      <c r="B10" s="176">
        <v>0</v>
      </c>
      <c r="C10" s="176">
        <v>0</v>
      </c>
      <c r="D10" s="175">
        <v>0</v>
      </c>
      <c r="E10" s="176">
        <v>0</v>
      </c>
      <c r="F10" s="176">
        <v>0</v>
      </c>
      <c r="G10" s="46">
        <f t="shared" ref="G10:G39" si="0">F10-B10</f>
        <v>0</v>
      </c>
    </row>
    <row r="11" spans="1:7" x14ac:dyDescent="0.25">
      <c r="A11" s="57" t="s">
        <v>236</v>
      </c>
      <c r="B11" s="176">
        <v>2080000</v>
      </c>
      <c r="C11" s="176">
        <v>0</v>
      </c>
      <c r="D11" s="175">
        <v>2080000</v>
      </c>
      <c r="E11" s="176">
        <v>0</v>
      </c>
      <c r="F11" s="176">
        <v>0</v>
      </c>
      <c r="G11" s="46">
        <f t="shared" si="0"/>
        <v>-2080000</v>
      </c>
    </row>
    <row r="12" spans="1:7" x14ac:dyDescent="0.25">
      <c r="A12" s="57" t="s">
        <v>237</v>
      </c>
      <c r="B12" s="176">
        <v>34287760</v>
      </c>
      <c r="C12" s="176">
        <v>0</v>
      </c>
      <c r="D12" s="175">
        <v>34287760</v>
      </c>
      <c r="E12" s="176">
        <v>11641181.51</v>
      </c>
      <c r="F12" s="176">
        <v>11635973.18</v>
      </c>
      <c r="G12" s="46">
        <f t="shared" si="0"/>
        <v>-22651786.82</v>
      </c>
    </row>
    <row r="13" spans="1:7" x14ac:dyDescent="0.25">
      <c r="A13" s="57" t="s">
        <v>238</v>
      </c>
      <c r="B13" s="176">
        <v>4559360</v>
      </c>
      <c r="C13" s="176">
        <v>0</v>
      </c>
      <c r="D13" s="175">
        <v>4559360</v>
      </c>
      <c r="E13" s="176">
        <v>2268490.56</v>
      </c>
      <c r="F13" s="176">
        <v>2265565.56</v>
      </c>
      <c r="G13" s="46">
        <f t="shared" si="0"/>
        <v>-2293794.44</v>
      </c>
    </row>
    <row r="14" spans="1:7" x14ac:dyDescent="0.25">
      <c r="A14" s="57" t="s">
        <v>239</v>
      </c>
      <c r="B14" s="176">
        <v>3038880</v>
      </c>
      <c r="C14" s="176">
        <v>0</v>
      </c>
      <c r="D14" s="175">
        <v>3038880</v>
      </c>
      <c r="E14" s="176">
        <v>5061091.42</v>
      </c>
      <c r="F14" s="176">
        <v>5059842.2</v>
      </c>
      <c r="G14" s="46">
        <f t="shared" si="0"/>
        <v>2020962.2000000002</v>
      </c>
    </row>
    <row r="15" spans="1:7" x14ac:dyDescent="0.25">
      <c r="A15" s="57" t="s">
        <v>240</v>
      </c>
      <c r="B15" s="176">
        <v>0</v>
      </c>
      <c r="C15" s="176">
        <v>0</v>
      </c>
      <c r="D15" s="175">
        <v>0</v>
      </c>
      <c r="E15" s="176">
        <v>0</v>
      </c>
      <c r="F15" s="176">
        <v>0</v>
      </c>
      <c r="G15" s="46">
        <f t="shared" si="0"/>
        <v>0</v>
      </c>
    </row>
    <row r="16" spans="1:7" x14ac:dyDescent="0.25">
      <c r="A16" s="91" t="s">
        <v>241</v>
      </c>
      <c r="B16" s="175">
        <v>216840000</v>
      </c>
      <c r="C16" s="175">
        <v>0</v>
      </c>
      <c r="D16" s="175">
        <v>216840000</v>
      </c>
      <c r="E16" s="175">
        <v>115921038.94999999</v>
      </c>
      <c r="F16" s="175">
        <v>105235374.09999999</v>
      </c>
      <c r="G16" s="46">
        <f t="shared" si="0"/>
        <v>-111604625.90000001</v>
      </c>
    </row>
    <row r="17" spans="1:7" x14ac:dyDescent="0.25">
      <c r="A17" s="76" t="s">
        <v>242</v>
      </c>
      <c r="B17" s="176">
        <v>145600000</v>
      </c>
      <c r="C17" s="176">
        <v>0</v>
      </c>
      <c r="D17" s="175">
        <v>145600000</v>
      </c>
      <c r="E17" s="176">
        <v>87023263.799999997</v>
      </c>
      <c r="F17" s="176">
        <v>79551797.370000005</v>
      </c>
      <c r="G17" s="46">
        <f t="shared" si="0"/>
        <v>-66048202.629999995</v>
      </c>
    </row>
    <row r="18" spans="1:7" x14ac:dyDescent="0.25">
      <c r="A18" s="76" t="s">
        <v>243</v>
      </c>
      <c r="B18" s="176">
        <v>40560000</v>
      </c>
      <c r="C18" s="176">
        <v>0</v>
      </c>
      <c r="D18" s="175">
        <v>40560000</v>
      </c>
      <c r="E18" s="176">
        <v>15629574.77</v>
      </c>
      <c r="F18" s="176">
        <v>12678377.630000001</v>
      </c>
      <c r="G18" s="46">
        <f t="shared" si="0"/>
        <v>-27881622.369999997</v>
      </c>
    </row>
    <row r="19" spans="1:7" x14ac:dyDescent="0.25">
      <c r="A19" s="76" t="s">
        <v>244</v>
      </c>
      <c r="B19" s="176">
        <v>11960000</v>
      </c>
      <c r="C19" s="176">
        <v>0</v>
      </c>
      <c r="D19" s="175">
        <v>11960000</v>
      </c>
      <c r="E19" s="176">
        <v>6708770.1100000003</v>
      </c>
      <c r="F19" s="176">
        <v>6708770.0999999996</v>
      </c>
      <c r="G19" s="46">
        <f t="shared" si="0"/>
        <v>-5251229.9000000004</v>
      </c>
    </row>
    <row r="20" spans="1:7" x14ac:dyDescent="0.25">
      <c r="A20" s="76" t="s">
        <v>245</v>
      </c>
      <c r="B20" s="175">
        <v>0</v>
      </c>
      <c r="C20" s="175">
        <v>0</v>
      </c>
      <c r="D20" s="175">
        <v>0</v>
      </c>
      <c r="E20" s="175">
        <v>0</v>
      </c>
      <c r="F20" s="175">
        <v>0</v>
      </c>
      <c r="G20" s="46">
        <f t="shared" si="0"/>
        <v>0</v>
      </c>
    </row>
    <row r="21" spans="1:7" x14ac:dyDescent="0.25">
      <c r="A21" s="76" t="s">
        <v>246</v>
      </c>
      <c r="B21" s="175">
        <v>0</v>
      </c>
      <c r="C21" s="175">
        <v>0</v>
      </c>
      <c r="D21" s="175">
        <v>0</v>
      </c>
      <c r="E21" s="175">
        <v>0</v>
      </c>
      <c r="F21" s="175">
        <v>0</v>
      </c>
      <c r="G21" s="46">
        <f t="shared" si="0"/>
        <v>0</v>
      </c>
    </row>
    <row r="22" spans="1:7" x14ac:dyDescent="0.25">
      <c r="A22" s="76" t="s">
        <v>247</v>
      </c>
      <c r="B22" s="176">
        <v>4160000</v>
      </c>
      <c r="C22" s="176">
        <v>0</v>
      </c>
      <c r="D22" s="175">
        <v>4160000</v>
      </c>
      <c r="E22" s="176">
        <v>1484979.32</v>
      </c>
      <c r="F22" s="176">
        <v>1221978.05</v>
      </c>
      <c r="G22" s="46">
        <f t="shared" si="0"/>
        <v>-2938021.95</v>
      </c>
    </row>
    <row r="23" spans="1:7" x14ac:dyDescent="0.25">
      <c r="A23" s="76" t="s">
        <v>248</v>
      </c>
      <c r="B23" s="175">
        <v>0</v>
      </c>
      <c r="C23" s="175">
        <v>0</v>
      </c>
      <c r="D23" s="175">
        <v>0</v>
      </c>
      <c r="E23" s="175">
        <v>0</v>
      </c>
      <c r="F23" s="175">
        <v>0</v>
      </c>
      <c r="G23" s="46">
        <f t="shared" si="0"/>
        <v>0</v>
      </c>
    </row>
    <row r="24" spans="1:7" x14ac:dyDescent="0.25">
      <c r="A24" s="76" t="s">
        <v>249</v>
      </c>
      <c r="B24" s="175">
        <v>0</v>
      </c>
      <c r="C24" s="175">
        <v>0</v>
      </c>
      <c r="D24" s="175">
        <v>0</v>
      </c>
      <c r="E24" s="175">
        <v>0</v>
      </c>
      <c r="F24" s="175">
        <v>0</v>
      </c>
      <c r="G24" s="46">
        <f t="shared" si="0"/>
        <v>0</v>
      </c>
    </row>
    <row r="25" spans="1:7" x14ac:dyDescent="0.25">
      <c r="A25" s="76" t="s">
        <v>250</v>
      </c>
      <c r="B25" s="176">
        <v>4160000</v>
      </c>
      <c r="C25" s="176">
        <v>0</v>
      </c>
      <c r="D25" s="175">
        <v>4160000</v>
      </c>
      <c r="E25" s="176">
        <v>1837889.95</v>
      </c>
      <c r="F25" s="176">
        <v>1837889.95</v>
      </c>
      <c r="G25" s="46">
        <f t="shared" si="0"/>
        <v>-2322110.0499999998</v>
      </c>
    </row>
    <row r="26" spans="1:7" x14ac:dyDescent="0.25">
      <c r="A26" s="76" t="s">
        <v>251</v>
      </c>
      <c r="B26" s="176">
        <v>10400000</v>
      </c>
      <c r="C26" s="176">
        <v>0</v>
      </c>
      <c r="D26" s="175">
        <v>10400000</v>
      </c>
      <c r="E26" s="176">
        <v>3236561</v>
      </c>
      <c r="F26" s="176">
        <v>3236561</v>
      </c>
      <c r="G26" s="46">
        <f t="shared" si="0"/>
        <v>-7163439</v>
      </c>
    </row>
    <row r="27" spans="1:7" x14ac:dyDescent="0.25">
      <c r="A27" s="76" t="s">
        <v>252</v>
      </c>
      <c r="B27" s="176">
        <v>0</v>
      </c>
      <c r="C27" s="176">
        <v>0</v>
      </c>
      <c r="D27" s="175">
        <v>0</v>
      </c>
      <c r="E27" s="176">
        <v>0</v>
      </c>
      <c r="F27" s="176">
        <v>0</v>
      </c>
      <c r="G27" s="46">
        <f t="shared" si="0"/>
        <v>0</v>
      </c>
    </row>
    <row r="28" spans="1:7" x14ac:dyDescent="0.25">
      <c r="A28" s="57" t="s">
        <v>253</v>
      </c>
      <c r="B28" s="175">
        <v>4160000</v>
      </c>
      <c r="C28" s="175">
        <v>0</v>
      </c>
      <c r="D28" s="175">
        <v>4160000</v>
      </c>
      <c r="E28" s="175">
        <v>1854963.27</v>
      </c>
      <c r="F28" s="175">
        <v>1854963.27</v>
      </c>
      <c r="G28" s="46">
        <f>F28-B28</f>
        <v>-2305036.73</v>
      </c>
    </row>
    <row r="29" spans="1:7" x14ac:dyDescent="0.25">
      <c r="A29" s="76" t="s">
        <v>254</v>
      </c>
      <c r="B29" s="176">
        <v>26000</v>
      </c>
      <c r="C29" s="176">
        <v>0</v>
      </c>
      <c r="D29" s="175">
        <v>26000</v>
      </c>
      <c r="E29" s="176">
        <v>4440.7</v>
      </c>
      <c r="F29" s="176">
        <v>4440.7</v>
      </c>
      <c r="G29" s="46">
        <f t="shared" si="0"/>
        <v>-21559.3</v>
      </c>
    </row>
    <row r="30" spans="1:7" x14ac:dyDescent="0.25">
      <c r="A30" s="76" t="s">
        <v>255</v>
      </c>
      <c r="B30" s="176">
        <v>364000</v>
      </c>
      <c r="C30" s="176">
        <v>0</v>
      </c>
      <c r="D30" s="175">
        <v>364000</v>
      </c>
      <c r="E30" s="176">
        <v>547195.25</v>
      </c>
      <c r="F30" s="176">
        <v>547195.25</v>
      </c>
      <c r="G30" s="46">
        <f t="shared" si="0"/>
        <v>183195.25</v>
      </c>
    </row>
    <row r="31" spans="1:7" x14ac:dyDescent="0.25">
      <c r="A31" s="76" t="s">
        <v>256</v>
      </c>
      <c r="B31" s="176">
        <v>2600000</v>
      </c>
      <c r="C31" s="176">
        <v>0</v>
      </c>
      <c r="D31" s="175">
        <v>2600000</v>
      </c>
      <c r="E31" s="176">
        <v>781162.19</v>
      </c>
      <c r="F31" s="176">
        <v>781162.19</v>
      </c>
      <c r="G31" s="46">
        <f t="shared" si="0"/>
        <v>-1818837.81</v>
      </c>
    </row>
    <row r="32" spans="1:7" x14ac:dyDescent="0.25">
      <c r="A32" s="76" t="s">
        <v>257</v>
      </c>
      <c r="B32" s="175">
        <v>0</v>
      </c>
      <c r="C32" s="175">
        <v>0</v>
      </c>
      <c r="D32" s="175">
        <v>0</v>
      </c>
      <c r="E32" s="175">
        <v>0</v>
      </c>
      <c r="F32" s="175">
        <v>0</v>
      </c>
      <c r="G32" s="46">
        <f t="shared" si="0"/>
        <v>0</v>
      </c>
    </row>
    <row r="33" spans="1:7" ht="14.45" customHeight="1" x14ac:dyDescent="0.25">
      <c r="A33" s="76" t="s">
        <v>258</v>
      </c>
      <c r="B33" s="176">
        <v>1170000</v>
      </c>
      <c r="C33" s="176">
        <v>0</v>
      </c>
      <c r="D33" s="175">
        <v>1170000</v>
      </c>
      <c r="E33" s="176">
        <v>522165.13</v>
      </c>
      <c r="F33" s="176">
        <v>522165.13</v>
      </c>
      <c r="G33" s="46">
        <f t="shared" si="0"/>
        <v>-647834.87</v>
      </c>
    </row>
    <row r="34" spans="1:7" ht="14.45" customHeight="1" x14ac:dyDescent="0.25">
      <c r="A34" s="57" t="s">
        <v>259</v>
      </c>
      <c r="B34" s="176">
        <v>42120000</v>
      </c>
      <c r="C34" s="176">
        <v>21324350</v>
      </c>
      <c r="D34" s="175">
        <v>63444350</v>
      </c>
      <c r="E34" s="176">
        <v>6771551.6799999997</v>
      </c>
      <c r="F34" s="176">
        <v>6771551.6799999997</v>
      </c>
      <c r="G34" s="46">
        <f>F34-B34</f>
        <v>-35348448.32</v>
      </c>
    </row>
    <row r="35" spans="1:7" ht="14.45" customHeight="1" x14ac:dyDescent="0.25">
      <c r="A35" s="57" t="s">
        <v>260</v>
      </c>
      <c r="B35" s="175">
        <v>0</v>
      </c>
      <c r="C35" s="175">
        <v>0</v>
      </c>
      <c r="D35" s="175">
        <v>0</v>
      </c>
      <c r="E35" s="175">
        <v>0</v>
      </c>
      <c r="F35" s="175"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176">
        <v>0</v>
      </c>
      <c r="C36" s="176">
        <v>0</v>
      </c>
      <c r="D36" s="175">
        <v>0</v>
      </c>
      <c r="E36" s="176">
        <v>0</v>
      </c>
      <c r="F36" s="176">
        <v>0</v>
      </c>
      <c r="G36" s="46">
        <f t="shared" si="0"/>
        <v>0</v>
      </c>
    </row>
    <row r="37" spans="1:7" ht="14.45" customHeight="1" x14ac:dyDescent="0.25">
      <c r="A37" s="57" t="s">
        <v>262</v>
      </c>
      <c r="B37" s="175">
        <v>0</v>
      </c>
      <c r="C37" s="175">
        <v>0</v>
      </c>
      <c r="D37" s="175">
        <v>0</v>
      </c>
      <c r="E37" s="175">
        <v>0</v>
      </c>
      <c r="F37" s="175">
        <v>0</v>
      </c>
      <c r="G37" s="46">
        <f t="shared" si="0"/>
        <v>0</v>
      </c>
    </row>
    <row r="38" spans="1:7" x14ac:dyDescent="0.25">
      <c r="A38" s="76" t="s">
        <v>263</v>
      </c>
      <c r="B38" s="175">
        <v>0</v>
      </c>
      <c r="C38" s="175">
        <v>0</v>
      </c>
      <c r="D38" s="175">
        <v>0</v>
      </c>
      <c r="E38" s="175">
        <v>0</v>
      </c>
      <c r="F38" s="175">
        <v>0</v>
      </c>
      <c r="G38" s="46">
        <f t="shared" si="0"/>
        <v>0</v>
      </c>
    </row>
    <row r="39" spans="1:7" x14ac:dyDescent="0.25">
      <c r="A39" s="76" t="s">
        <v>264</v>
      </c>
      <c r="B39" s="175">
        <v>0</v>
      </c>
      <c r="C39" s="175">
        <v>0</v>
      </c>
      <c r="D39" s="175">
        <v>0</v>
      </c>
      <c r="E39" s="175">
        <v>0</v>
      </c>
      <c r="F39" s="175">
        <v>0</v>
      </c>
      <c r="G39" s="46">
        <f t="shared" si="0"/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>SUM(B9,B10,B11,B12,B13,B14,B15,B16,B28,B34,B35,B37)</f>
        <v>335920000</v>
      </c>
      <c r="C41" s="4">
        <f t="shared" ref="C41:F41" si="1">SUM(C9,C10,C11,C12,C13,C14,C15,C16,C28,C34,C35,C37)</f>
        <v>21324350</v>
      </c>
      <c r="D41" s="4">
        <f>SUM(D9,D10,D11,D12,D13,D14,D15,D16,D28,D34,D35,D37)</f>
        <v>357244350</v>
      </c>
      <c r="E41" s="4">
        <f t="shared" si="1"/>
        <v>169260681.08000001</v>
      </c>
      <c r="F41" s="4">
        <f t="shared" si="1"/>
        <v>158562763.29000002</v>
      </c>
      <c r="G41" s="4">
        <f>SUM(G9,G10,G11,G12,G13,G14,G15,G16,G28,G34,G35,G37)</f>
        <v>-177357236.70999998</v>
      </c>
    </row>
    <row r="42" spans="1:7" x14ac:dyDescent="0.25">
      <c r="A42" s="3" t="s">
        <v>266</v>
      </c>
      <c r="B42" s="92"/>
      <c r="C42" s="92"/>
      <c r="D42" s="92"/>
      <c r="E42" s="92"/>
      <c r="F42" s="92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>SUM(B46:B53)</f>
        <v>231920000</v>
      </c>
      <c r="C45" s="46">
        <f t="shared" ref="C45:F45" si="2">SUM(C46:C53)</f>
        <v>-3241641.2100000009</v>
      </c>
      <c r="D45" s="46">
        <f t="shared" si="2"/>
        <v>228678358.78999999</v>
      </c>
      <c r="E45" s="46">
        <f t="shared" si="2"/>
        <v>123480677.73</v>
      </c>
      <c r="F45" s="46">
        <f t="shared" si="2"/>
        <v>123480677.73</v>
      </c>
      <c r="G45" s="46">
        <f>SUM(G46:G53)</f>
        <v>-108439322.27</v>
      </c>
    </row>
    <row r="46" spans="1:7" x14ac:dyDescent="0.25">
      <c r="A46" s="79" t="s">
        <v>269</v>
      </c>
      <c r="B46" s="180">
        <v>0</v>
      </c>
      <c r="C46" s="180">
        <v>0</v>
      </c>
      <c r="D46" s="180">
        <v>0</v>
      </c>
      <c r="E46" s="180">
        <v>0</v>
      </c>
      <c r="F46" s="180">
        <v>0</v>
      </c>
      <c r="G46" s="46">
        <f>F46-B46</f>
        <v>0</v>
      </c>
    </row>
    <row r="47" spans="1:7" x14ac:dyDescent="0.25">
      <c r="A47" s="79" t="s">
        <v>270</v>
      </c>
      <c r="B47" s="180">
        <v>0</v>
      </c>
      <c r="C47" s="180">
        <v>0</v>
      </c>
      <c r="D47" s="180">
        <v>0</v>
      </c>
      <c r="E47" s="180">
        <v>0</v>
      </c>
      <c r="F47" s="180">
        <v>0</v>
      </c>
      <c r="G47" s="46">
        <f t="shared" ref="G47:G52" si="3">F47-B47</f>
        <v>0</v>
      </c>
    </row>
    <row r="48" spans="1:7" x14ac:dyDescent="0.25">
      <c r="A48" s="79" t="s">
        <v>271</v>
      </c>
      <c r="B48" s="181">
        <v>92560000</v>
      </c>
      <c r="C48" s="181">
        <v>-10836371.210000001</v>
      </c>
      <c r="D48" s="180">
        <v>81723628.789999992</v>
      </c>
      <c r="E48" s="181">
        <v>50133075.280000001</v>
      </c>
      <c r="F48" s="181">
        <v>50133075.280000001</v>
      </c>
      <c r="G48" s="46">
        <f t="shared" si="3"/>
        <v>-42426924.719999999</v>
      </c>
    </row>
    <row r="49" spans="1:7" ht="30" x14ac:dyDescent="0.25">
      <c r="A49" s="79" t="s">
        <v>272</v>
      </c>
      <c r="B49" s="181">
        <v>139360000</v>
      </c>
      <c r="C49" s="181">
        <v>7594730</v>
      </c>
      <c r="D49" s="180">
        <v>146954730</v>
      </c>
      <c r="E49" s="181">
        <v>73347602.450000003</v>
      </c>
      <c r="F49" s="181">
        <v>73347602.450000003</v>
      </c>
      <c r="G49" s="46">
        <f t="shared" si="3"/>
        <v>-66012397.549999997</v>
      </c>
    </row>
    <row r="50" spans="1:7" x14ac:dyDescent="0.25">
      <c r="A50" s="79" t="s">
        <v>273</v>
      </c>
      <c r="B50" s="180">
        <v>0</v>
      </c>
      <c r="C50" s="180">
        <v>0</v>
      </c>
      <c r="D50" s="180">
        <v>0</v>
      </c>
      <c r="E50" s="180">
        <v>0</v>
      </c>
      <c r="F50" s="180">
        <v>0</v>
      </c>
      <c r="G50" s="46">
        <f t="shared" si="3"/>
        <v>0</v>
      </c>
    </row>
    <row r="51" spans="1:7" x14ac:dyDescent="0.25">
      <c r="A51" s="79" t="s">
        <v>274</v>
      </c>
      <c r="B51" s="180">
        <v>0</v>
      </c>
      <c r="C51" s="180">
        <v>0</v>
      </c>
      <c r="D51" s="180">
        <v>0</v>
      </c>
      <c r="E51" s="180">
        <v>0</v>
      </c>
      <c r="F51" s="180">
        <v>0</v>
      </c>
      <c r="G51" s="46">
        <f t="shared" si="3"/>
        <v>0</v>
      </c>
    </row>
    <row r="52" spans="1:7" ht="30" x14ac:dyDescent="0.25">
      <c r="A52" s="80" t="s">
        <v>275</v>
      </c>
      <c r="B52" s="180">
        <v>0</v>
      </c>
      <c r="C52" s="180">
        <v>0</v>
      </c>
      <c r="D52" s="180">
        <v>0</v>
      </c>
      <c r="E52" s="180">
        <v>0</v>
      </c>
      <c r="F52" s="180">
        <v>0</v>
      </c>
      <c r="G52" s="46">
        <f t="shared" si="3"/>
        <v>0</v>
      </c>
    </row>
    <row r="53" spans="1:7" x14ac:dyDescent="0.25">
      <c r="A53" s="76" t="s">
        <v>276</v>
      </c>
      <c r="B53" s="180">
        <v>0</v>
      </c>
      <c r="C53" s="180">
        <v>0</v>
      </c>
      <c r="D53" s="180">
        <v>0</v>
      </c>
      <c r="E53" s="180">
        <v>0</v>
      </c>
      <c r="F53" s="180">
        <v>0</v>
      </c>
      <c r="G53" s="46">
        <f>F53-B53</f>
        <v>0</v>
      </c>
    </row>
    <row r="54" spans="1:7" x14ac:dyDescent="0.25">
      <c r="A54" s="57" t="s">
        <v>277</v>
      </c>
      <c r="B54" s="180">
        <v>0</v>
      </c>
      <c r="C54" s="180">
        <v>0</v>
      </c>
      <c r="D54" s="180">
        <v>0</v>
      </c>
      <c r="E54" s="180">
        <v>0</v>
      </c>
      <c r="F54" s="180">
        <v>0</v>
      </c>
      <c r="G54" s="46">
        <f t="shared" ref="G54" si="4">SUM(G55:G58)</f>
        <v>0</v>
      </c>
    </row>
    <row r="55" spans="1:7" x14ac:dyDescent="0.25">
      <c r="A55" s="80" t="s">
        <v>278</v>
      </c>
      <c r="B55" s="180">
        <v>0</v>
      </c>
      <c r="C55" s="180">
        <v>0</v>
      </c>
      <c r="D55" s="180">
        <v>0</v>
      </c>
      <c r="E55" s="180">
        <v>0</v>
      </c>
      <c r="F55" s="180">
        <v>0</v>
      </c>
      <c r="G55" s="46">
        <f>F55-B55</f>
        <v>0</v>
      </c>
    </row>
    <row r="56" spans="1:7" x14ac:dyDescent="0.25">
      <c r="A56" s="79" t="s">
        <v>279</v>
      </c>
      <c r="B56" s="180">
        <v>0</v>
      </c>
      <c r="C56" s="180">
        <v>0</v>
      </c>
      <c r="D56" s="180">
        <v>0</v>
      </c>
      <c r="E56" s="180">
        <v>0</v>
      </c>
      <c r="F56" s="180">
        <v>0</v>
      </c>
      <c r="G56" s="46">
        <f t="shared" ref="G56:G58" si="5">F56-B56</f>
        <v>0</v>
      </c>
    </row>
    <row r="57" spans="1:7" x14ac:dyDescent="0.25">
      <c r="A57" s="79" t="s">
        <v>280</v>
      </c>
      <c r="B57" s="180">
        <v>0</v>
      </c>
      <c r="C57" s="180">
        <v>0</v>
      </c>
      <c r="D57" s="180">
        <v>0</v>
      </c>
      <c r="E57" s="180">
        <v>0</v>
      </c>
      <c r="F57" s="180">
        <v>0</v>
      </c>
      <c r="G57" s="46">
        <f t="shared" si="5"/>
        <v>0</v>
      </c>
    </row>
    <row r="58" spans="1:7" x14ac:dyDescent="0.25">
      <c r="A58" s="80" t="s">
        <v>281</v>
      </c>
      <c r="B58" s="181">
        <v>0</v>
      </c>
      <c r="C58" s="181">
        <v>0</v>
      </c>
      <c r="D58" s="180">
        <v>0</v>
      </c>
      <c r="E58" s="181">
        <v>0</v>
      </c>
      <c r="F58" s="181">
        <v>0</v>
      </c>
      <c r="G58" s="46">
        <f t="shared" si="5"/>
        <v>0</v>
      </c>
    </row>
    <row r="59" spans="1:7" x14ac:dyDescent="0.25">
      <c r="A59" s="57" t="s">
        <v>282</v>
      </c>
      <c r="B59" s="180">
        <v>0</v>
      </c>
      <c r="C59" s="180">
        <v>0</v>
      </c>
      <c r="D59" s="180">
        <v>0</v>
      </c>
      <c r="E59" s="180">
        <v>0</v>
      </c>
      <c r="F59" s="180">
        <v>0</v>
      </c>
      <c r="G59" s="46">
        <f>SUM(G60:G61)</f>
        <v>0</v>
      </c>
    </row>
    <row r="60" spans="1:7" x14ac:dyDescent="0.25">
      <c r="A60" s="79" t="s">
        <v>283</v>
      </c>
      <c r="B60" s="181">
        <v>0</v>
      </c>
      <c r="C60" s="181">
        <v>0</v>
      </c>
      <c r="D60" s="180">
        <v>0</v>
      </c>
      <c r="E60" s="181">
        <v>0</v>
      </c>
      <c r="F60" s="181">
        <v>0</v>
      </c>
      <c r="G60" s="46">
        <f>F60-B60</f>
        <v>0</v>
      </c>
    </row>
    <row r="61" spans="1:7" x14ac:dyDescent="0.25">
      <c r="A61" s="79" t="s">
        <v>284</v>
      </c>
      <c r="B61" s="181">
        <v>0</v>
      </c>
      <c r="C61" s="181">
        <v>0</v>
      </c>
      <c r="D61" s="180">
        <v>0</v>
      </c>
      <c r="E61" s="181">
        <v>0</v>
      </c>
      <c r="F61" s="181">
        <v>0</v>
      </c>
      <c r="G61" s="46">
        <f t="shared" ref="G61" si="6">F61-B61</f>
        <v>0</v>
      </c>
    </row>
    <row r="62" spans="1:7" x14ac:dyDescent="0.25">
      <c r="A62" s="57" t="s">
        <v>285</v>
      </c>
      <c r="B62" s="181">
        <v>0</v>
      </c>
      <c r="C62" s="181">
        <v>0</v>
      </c>
      <c r="D62" s="180">
        <v>0</v>
      </c>
      <c r="E62" s="181">
        <v>0</v>
      </c>
      <c r="F62" s="181">
        <v>0</v>
      </c>
      <c r="G62" s="46">
        <f>F62-B62</f>
        <v>0</v>
      </c>
    </row>
    <row r="63" spans="1:7" x14ac:dyDescent="0.25">
      <c r="A63" s="57" t="s">
        <v>286</v>
      </c>
      <c r="B63" s="181">
        <v>0</v>
      </c>
      <c r="C63" s="181">
        <v>0</v>
      </c>
      <c r="D63" s="180">
        <v>0</v>
      </c>
      <c r="E63" s="181">
        <v>0</v>
      </c>
      <c r="F63" s="181">
        <v>0</v>
      </c>
      <c r="G63" s="46">
        <f>F63-B63</f>
        <v>0</v>
      </c>
    </row>
    <row r="64" spans="1:7" x14ac:dyDescent="0.25">
      <c r="A64" s="44"/>
      <c r="B64" s="179"/>
      <c r="C64" s="179"/>
      <c r="D64" s="178"/>
      <c r="E64" s="179"/>
      <c r="F64" s="179"/>
      <c r="G64" s="48"/>
    </row>
    <row r="65" spans="1:7" x14ac:dyDescent="0.25">
      <c r="A65" s="3" t="s">
        <v>287</v>
      </c>
      <c r="B65" s="4">
        <f>B45+B54+B59+B62+B63</f>
        <v>231920000</v>
      </c>
      <c r="C65" s="4">
        <f t="shared" ref="C65:G65" si="7">C45+C54+C59+C62+C63</f>
        <v>-3241641.2100000009</v>
      </c>
      <c r="D65" s="4">
        <f t="shared" si="7"/>
        <v>228678358.78999999</v>
      </c>
      <c r="E65" s="4">
        <f t="shared" si="7"/>
        <v>123480677.73</v>
      </c>
      <c r="F65" s="4">
        <f t="shared" si="7"/>
        <v>123480677.73</v>
      </c>
      <c r="G65" s="4">
        <f t="shared" si="7"/>
        <v>-108439322.27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8">B68</f>
        <v>0</v>
      </c>
      <c r="C67" s="4">
        <f t="shared" si="8"/>
        <v>0</v>
      </c>
      <c r="D67" s="4">
        <f t="shared" si="8"/>
        <v>0</v>
      </c>
      <c r="E67" s="4">
        <f t="shared" si="8"/>
        <v>0</v>
      </c>
      <c r="F67" s="4">
        <f t="shared" si="8"/>
        <v>0</v>
      </c>
      <c r="G67" s="4">
        <f t="shared" si="8"/>
        <v>0</v>
      </c>
    </row>
    <row r="68" spans="1:7" x14ac:dyDescent="0.25">
      <c r="A68" s="57" t="s">
        <v>289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9">B41+B65+B67</f>
        <v>567840000</v>
      </c>
      <c r="C70" s="4">
        <f t="shared" si="9"/>
        <v>18082708.789999999</v>
      </c>
      <c r="D70" s="4">
        <f t="shared" si="9"/>
        <v>585922708.78999996</v>
      </c>
      <c r="E70" s="4">
        <f t="shared" si="9"/>
        <v>292741358.81</v>
      </c>
      <c r="F70" s="4">
        <f t="shared" si="9"/>
        <v>282043441.02000004</v>
      </c>
      <c r="G70" s="4">
        <f t="shared" si="9"/>
        <v>-285796558.97999996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0">B73+B74</f>
        <v>0</v>
      </c>
      <c r="C75" s="4">
        <f t="shared" si="10"/>
        <v>0</v>
      </c>
      <c r="D75" s="4">
        <f t="shared" si="10"/>
        <v>0</v>
      </c>
      <c r="E75" s="4">
        <f t="shared" si="10"/>
        <v>0</v>
      </c>
      <c r="F75" s="4">
        <f t="shared" si="10"/>
        <v>0</v>
      </c>
      <c r="G75" s="4">
        <f t="shared" si="10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0:F40 B66:F72 G61 G55:G58 G40 G42:G44 B42:F44 C41 E41:F41 G47:G53 G64:G76 B75:F75 C65:F65 C45:F4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B1" zoomScale="80" zoomScaleNormal="80" workbookViewId="0">
      <selection activeCell="F6" sqref="F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4" width="19.140625" bestFit="1" customWidth="1"/>
    <col min="5" max="5" width="19.140625" customWidth="1"/>
    <col min="6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0" t="s">
        <v>295</v>
      </c>
      <c r="B1" s="192"/>
      <c r="C1" s="192"/>
      <c r="D1" s="192"/>
      <c r="E1" s="192"/>
      <c r="F1" s="192"/>
      <c r="G1" s="193"/>
    </row>
    <row r="2" spans="1:7" x14ac:dyDescent="0.25">
      <c r="A2" s="124" t="str">
        <f>'Formato 1'!A2</f>
        <v>Municipio de Valle de Santiago, Gto.</v>
      </c>
      <c r="B2" s="124"/>
      <c r="C2" s="124"/>
      <c r="D2" s="124"/>
      <c r="E2" s="124"/>
      <c r="F2" s="124"/>
      <c r="G2" s="124"/>
    </row>
    <row r="3" spans="1:7" x14ac:dyDescent="0.25">
      <c r="A3" s="125" t="s">
        <v>296</v>
      </c>
      <c r="B3" s="125"/>
      <c r="C3" s="125"/>
      <c r="D3" s="125"/>
      <c r="E3" s="125"/>
      <c r="F3" s="125"/>
      <c r="G3" s="125"/>
    </row>
    <row r="4" spans="1:7" x14ac:dyDescent="0.25">
      <c r="A4" s="125" t="s">
        <v>297</v>
      </c>
      <c r="B4" s="125"/>
      <c r="C4" s="125"/>
      <c r="D4" s="125"/>
      <c r="E4" s="125"/>
      <c r="F4" s="125"/>
      <c r="G4" s="125"/>
    </row>
    <row r="5" spans="1:7" x14ac:dyDescent="0.25">
      <c r="A5" s="125" t="str">
        <f>'Formato 3'!A4</f>
        <v>Del 1 de Enero al 30 de junio de 2025 (b)</v>
      </c>
      <c r="B5" s="125"/>
      <c r="C5" s="125"/>
      <c r="D5" s="125"/>
      <c r="E5" s="125"/>
      <c r="F5" s="125"/>
      <c r="G5" s="125"/>
    </row>
    <row r="6" spans="1:7" x14ac:dyDescent="0.25">
      <c r="A6" s="126" t="s">
        <v>2</v>
      </c>
      <c r="B6" s="126"/>
      <c r="C6" s="126"/>
      <c r="D6" s="126"/>
      <c r="E6" s="126"/>
      <c r="F6" s="126"/>
      <c r="G6" s="126"/>
    </row>
    <row r="7" spans="1:7" x14ac:dyDescent="0.25">
      <c r="A7" s="198" t="s">
        <v>4</v>
      </c>
      <c r="B7" s="198" t="s">
        <v>298</v>
      </c>
      <c r="C7" s="198"/>
      <c r="D7" s="198"/>
      <c r="E7" s="198"/>
      <c r="F7" s="198"/>
      <c r="G7" s="199" t="s">
        <v>299</v>
      </c>
    </row>
    <row r="8" spans="1:7" ht="30" x14ac:dyDescent="0.25">
      <c r="A8" s="19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8"/>
    </row>
    <row r="9" spans="1:7" x14ac:dyDescent="0.25">
      <c r="A9" s="27" t="s">
        <v>304</v>
      </c>
      <c r="B9" s="82">
        <f t="shared" ref="B9:G9" si="0">SUM(B10,B18,B28,B38,B48,B58,B62,B71,B75)</f>
        <v>335920000.00999999</v>
      </c>
      <c r="C9" s="82">
        <f t="shared" si="0"/>
        <v>126147271.06999999</v>
      </c>
      <c r="D9" s="82">
        <f t="shared" si="0"/>
        <v>462067271.07999998</v>
      </c>
      <c r="E9" s="82">
        <f t="shared" si="0"/>
        <v>168612760.93999997</v>
      </c>
      <c r="F9" s="82">
        <f t="shared" si="0"/>
        <v>167880272.66999999</v>
      </c>
      <c r="G9" s="82">
        <f t="shared" si="0"/>
        <v>293454510.13999999</v>
      </c>
    </row>
    <row r="10" spans="1:7" x14ac:dyDescent="0.25">
      <c r="A10" s="83" t="s">
        <v>305</v>
      </c>
      <c r="B10" s="82">
        <f t="shared" ref="B10:G10" si="1">SUM(B11:B17)</f>
        <v>148368925.62</v>
      </c>
      <c r="C10" s="82">
        <f t="shared" si="1"/>
        <v>-817304.82000000007</v>
      </c>
      <c r="D10" s="82">
        <f t="shared" si="1"/>
        <v>147551620.80000001</v>
      </c>
      <c r="E10" s="82">
        <f t="shared" si="1"/>
        <v>56250237.009999998</v>
      </c>
      <c r="F10" s="82">
        <f t="shared" si="1"/>
        <v>55718421.210000001</v>
      </c>
      <c r="G10" s="82">
        <f t="shared" si="1"/>
        <v>91301383.789999992</v>
      </c>
    </row>
    <row r="11" spans="1:7" x14ac:dyDescent="0.25">
      <c r="A11" s="84" t="s">
        <v>306</v>
      </c>
      <c r="B11" s="174">
        <v>88296070.219999999</v>
      </c>
      <c r="C11" s="174">
        <v>-956312.22</v>
      </c>
      <c r="D11" s="177">
        <v>87339758</v>
      </c>
      <c r="E11" s="174">
        <v>38728548.729999997</v>
      </c>
      <c r="F11" s="174">
        <v>38728548.729999997</v>
      </c>
      <c r="G11" s="74">
        <f>D11-E11</f>
        <v>48611209.270000003</v>
      </c>
    </row>
    <row r="12" spans="1:7" x14ac:dyDescent="0.25">
      <c r="A12" s="84" t="s">
        <v>307</v>
      </c>
      <c r="B12" s="174">
        <v>2204800</v>
      </c>
      <c r="C12" s="174">
        <v>-316910</v>
      </c>
      <c r="D12" s="177">
        <v>1887890</v>
      </c>
      <c r="E12" s="174">
        <v>131664.67000000001</v>
      </c>
      <c r="F12" s="174">
        <v>131664.67000000001</v>
      </c>
      <c r="G12" s="74">
        <f t="shared" ref="G12:G17" si="2">D12-E12</f>
        <v>1756225.33</v>
      </c>
    </row>
    <row r="13" spans="1:7" x14ac:dyDescent="0.25">
      <c r="A13" s="84" t="s">
        <v>308</v>
      </c>
      <c r="B13" s="174">
        <v>21857042.129999999</v>
      </c>
      <c r="C13" s="174">
        <v>-370123</v>
      </c>
      <c r="D13" s="177">
        <v>21486919.129999999</v>
      </c>
      <c r="E13" s="174">
        <v>2345016.21</v>
      </c>
      <c r="F13" s="174">
        <v>2345016.21</v>
      </c>
      <c r="G13" s="74">
        <f t="shared" si="2"/>
        <v>19141902.919999998</v>
      </c>
    </row>
    <row r="14" spans="1:7" x14ac:dyDescent="0.25">
      <c r="A14" s="84" t="s">
        <v>309</v>
      </c>
      <c r="B14" s="174">
        <v>8249393.2400000002</v>
      </c>
      <c r="C14" s="174">
        <v>1401299.4</v>
      </c>
      <c r="D14" s="177">
        <v>9650692.6400000006</v>
      </c>
      <c r="E14" s="174">
        <v>2634319.58</v>
      </c>
      <c r="F14" s="174">
        <v>2102503.7799999998</v>
      </c>
      <c r="G14" s="74">
        <f t="shared" si="2"/>
        <v>7016373.0600000005</v>
      </c>
    </row>
    <row r="15" spans="1:7" x14ac:dyDescent="0.25">
      <c r="A15" s="84" t="s">
        <v>310</v>
      </c>
      <c r="B15" s="174">
        <v>27761620.030000001</v>
      </c>
      <c r="C15" s="174">
        <v>-575259</v>
      </c>
      <c r="D15" s="177">
        <v>27186361.030000001</v>
      </c>
      <c r="E15" s="174">
        <v>12410687.82</v>
      </c>
      <c r="F15" s="174">
        <v>12410687.82</v>
      </c>
      <c r="G15" s="74">
        <f t="shared" si="2"/>
        <v>14775673.210000001</v>
      </c>
    </row>
    <row r="16" spans="1:7" x14ac:dyDescent="0.25">
      <c r="A16" s="84" t="s">
        <v>311</v>
      </c>
      <c r="B16" s="177">
        <v>0</v>
      </c>
      <c r="C16" s="177">
        <v>0</v>
      </c>
      <c r="D16" s="177">
        <v>0</v>
      </c>
      <c r="E16" s="177">
        <v>0</v>
      </c>
      <c r="F16" s="177">
        <v>0</v>
      </c>
      <c r="G16" s="74">
        <f t="shared" si="2"/>
        <v>0</v>
      </c>
    </row>
    <row r="17" spans="1:7" x14ac:dyDescent="0.25">
      <c r="A17" s="84" t="s">
        <v>312</v>
      </c>
      <c r="B17" s="177">
        <v>0</v>
      </c>
      <c r="C17" s="177">
        <v>0</v>
      </c>
      <c r="D17" s="177">
        <v>0</v>
      </c>
      <c r="E17" s="177">
        <v>0</v>
      </c>
      <c r="F17" s="177">
        <v>0</v>
      </c>
      <c r="G17" s="74">
        <f t="shared" si="2"/>
        <v>0</v>
      </c>
    </row>
    <row r="18" spans="1:7" x14ac:dyDescent="0.25">
      <c r="A18" s="83" t="s">
        <v>313</v>
      </c>
      <c r="B18" s="177">
        <v>14163680</v>
      </c>
      <c r="C18" s="177">
        <v>7251980.2599999998</v>
      </c>
      <c r="D18" s="177">
        <v>21415660.259999998</v>
      </c>
      <c r="E18" s="177">
        <v>7338311.3600000003</v>
      </c>
      <c r="F18" s="177">
        <v>7233730.8899999997</v>
      </c>
      <c r="G18" s="82">
        <f t="shared" ref="G18" si="3">SUM(G19:G27)</f>
        <v>14077348.9</v>
      </c>
    </row>
    <row r="19" spans="1:7" x14ac:dyDescent="0.25">
      <c r="A19" s="84" t="s">
        <v>314</v>
      </c>
      <c r="B19" s="174">
        <v>3982800</v>
      </c>
      <c r="C19" s="174">
        <v>1074760</v>
      </c>
      <c r="D19" s="177">
        <v>5057560</v>
      </c>
      <c r="E19" s="174">
        <v>2703175.3</v>
      </c>
      <c r="F19" s="174">
        <v>2690097.84</v>
      </c>
      <c r="G19" s="74">
        <f>D19-E19</f>
        <v>2354384.7000000002</v>
      </c>
    </row>
    <row r="20" spans="1:7" x14ac:dyDescent="0.25">
      <c r="A20" s="84" t="s">
        <v>315</v>
      </c>
      <c r="B20" s="174">
        <v>640120</v>
      </c>
      <c r="C20" s="174">
        <v>77218</v>
      </c>
      <c r="D20" s="177">
        <v>717338</v>
      </c>
      <c r="E20" s="174">
        <v>194087.15</v>
      </c>
      <c r="F20" s="174">
        <v>191580.07</v>
      </c>
      <c r="G20" s="74">
        <f t="shared" ref="G20:G27" si="4">D20-E20</f>
        <v>523250.85</v>
      </c>
    </row>
    <row r="21" spans="1:7" x14ac:dyDescent="0.25">
      <c r="A21" s="84" t="s">
        <v>316</v>
      </c>
      <c r="B21" s="174">
        <v>12480</v>
      </c>
      <c r="C21" s="174">
        <v>0</v>
      </c>
      <c r="D21" s="177">
        <v>12480</v>
      </c>
      <c r="E21" s="174">
        <v>0</v>
      </c>
      <c r="F21" s="174">
        <v>0</v>
      </c>
      <c r="G21" s="74">
        <f t="shared" si="4"/>
        <v>12480</v>
      </c>
    </row>
    <row r="22" spans="1:7" x14ac:dyDescent="0.25">
      <c r="A22" s="84" t="s">
        <v>317</v>
      </c>
      <c r="B22" s="174">
        <v>2087560</v>
      </c>
      <c r="C22" s="174">
        <v>2267797</v>
      </c>
      <c r="D22" s="177">
        <v>4355357</v>
      </c>
      <c r="E22" s="174">
        <v>842222.19</v>
      </c>
      <c r="F22" s="174">
        <v>821447.19</v>
      </c>
      <c r="G22" s="74">
        <f t="shared" si="4"/>
        <v>3513134.81</v>
      </c>
    </row>
    <row r="23" spans="1:7" x14ac:dyDescent="0.25">
      <c r="A23" s="84" t="s">
        <v>318</v>
      </c>
      <c r="B23" s="174">
        <v>808680</v>
      </c>
      <c r="C23" s="174">
        <v>-55550</v>
      </c>
      <c r="D23" s="177">
        <v>753130</v>
      </c>
      <c r="E23" s="174">
        <v>346999.52</v>
      </c>
      <c r="F23" s="174">
        <v>346999.52</v>
      </c>
      <c r="G23" s="74">
        <f t="shared" si="4"/>
        <v>406130.48</v>
      </c>
    </row>
    <row r="24" spans="1:7" x14ac:dyDescent="0.25">
      <c r="A24" s="84" t="s">
        <v>319</v>
      </c>
      <c r="B24" s="174">
        <v>2721280</v>
      </c>
      <c r="C24" s="174">
        <v>-271485</v>
      </c>
      <c r="D24" s="177">
        <v>2449795</v>
      </c>
      <c r="E24" s="174">
        <v>892776.13</v>
      </c>
      <c r="F24" s="174">
        <v>824768.11</v>
      </c>
      <c r="G24" s="74">
        <f t="shared" si="4"/>
        <v>1557018.87</v>
      </c>
    </row>
    <row r="25" spans="1:7" x14ac:dyDescent="0.25">
      <c r="A25" s="84" t="s">
        <v>320</v>
      </c>
      <c r="B25" s="174">
        <v>2619560</v>
      </c>
      <c r="C25" s="174">
        <v>0</v>
      </c>
      <c r="D25" s="177">
        <v>2619560</v>
      </c>
      <c r="E25" s="174">
        <v>579870.16</v>
      </c>
      <c r="F25" s="174">
        <v>579870.16</v>
      </c>
      <c r="G25" s="74">
        <f t="shared" si="4"/>
        <v>2039689.8399999999</v>
      </c>
    </row>
    <row r="26" spans="1:7" x14ac:dyDescent="0.25">
      <c r="A26" s="84" t="s">
        <v>321</v>
      </c>
      <c r="B26" s="177">
        <v>0</v>
      </c>
      <c r="C26" s="177">
        <v>0</v>
      </c>
      <c r="D26" s="177">
        <v>0</v>
      </c>
      <c r="E26" s="177">
        <v>0</v>
      </c>
      <c r="F26" s="177">
        <v>0</v>
      </c>
      <c r="G26" s="74">
        <f t="shared" si="4"/>
        <v>0</v>
      </c>
    </row>
    <row r="27" spans="1:7" x14ac:dyDescent="0.25">
      <c r="A27" s="84" t="s">
        <v>322</v>
      </c>
      <c r="B27" s="174">
        <v>1291200</v>
      </c>
      <c r="C27" s="174">
        <v>4159240.26</v>
      </c>
      <c r="D27" s="177">
        <v>5450440.2599999998</v>
      </c>
      <c r="E27" s="174">
        <v>1779180.91</v>
      </c>
      <c r="F27" s="174">
        <v>1778968</v>
      </c>
      <c r="G27" s="74">
        <f t="shared" si="4"/>
        <v>3671259.3499999996</v>
      </c>
    </row>
    <row r="28" spans="1:7" x14ac:dyDescent="0.25">
      <c r="A28" s="83" t="s">
        <v>323</v>
      </c>
      <c r="B28" s="177">
        <v>55601076.089999996</v>
      </c>
      <c r="C28" s="177">
        <v>47385452.25</v>
      </c>
      <c r="D28" s="177">
        <v>102986528.34</v>
      </c>
      <c r="E28" s="177">
        <v>55951890.749999985</v>
      </c>
      <c r="F28" s="177">
        <v>55869138.749999985</v>
      </c>
      <c r="G28" s="82">
        <f t="shared" ref="G28" si="5">SUM(G29:G37)</f>
        <v>47034637.590000004</v>
      </c>
    </row>
    <row r="29" spans="1:7" x14ac:dyDescent="0.25">
      <c r="A29" s="84" t="s">
        <v>324</v>
      </c>
      <c r="B29" s="174">
        <v>20839640</v>
      </c>
      <c r="C29" s="174">
        <v>3378400</v>
      </c>
      <c r="D29" s="177">
        <v>24218040</v>
      </c>
      <c r="E29" s="174">
        <v>6194501.4000000004</v>
      </c>
      <c r="F29" s="174">
        <v>6194501.4000000004</v>
      </c>
      <c r="G29" s="74">
        <f>D29-E29</f>
        <v>18023538.600000001</v>
      </c>
    </row>
    <row r="30" spans="1:7" x14ac:dyDescent="0.25">
      <c r="A30" s="84" t="s">
        <v>325</v>
      </c>
      <c r="B30" s="174">
        <v>5761600</v>
      </c>
      <c r="C30" s="174">
        <v>1974321.26</v>
      </c>
      <c r="D30" s="177">
        <v>7735921.2599999998</v>
      </c>
      <c r="E30" s="174">
        <v>4191343.21</v>
      </c>
      <c r="F30" s="174">
        <v>4191343.21</v>
      </c>
      <c r="G30" s="74">
        <f t="shared" ref="G30:G37" si="6">D30-E30</f>
        <v>3544578.05</v>
      </c>
    </row>
    <row r="31" spans="1:7" x14ac:dyDescent="0.25">
      <c r="A31" s="84" t="s">
        <v>326</v>
      </c>
      <c r="B31" s="174">
        <v>4038320</v>
      </c>
      <c r="C31" s="174">
        <v>24600340.190000001</v>
      </c>
      <c r="D31" s="177">
        <v>28638660.190000001</v>
      </c>
      <c r="E31" s="174">
        <v>16683843.970000001</v>
      </c>
      <c r="F31" s="174">
        <v>16683843.970000001</v>
      </c>
      <c r="G31" s="74">
        <f t="shared" si="6"/>
        <v>11954816.220000001</v>
      </c>
    </row>
    <row r="32" spans="1:7" x14ac:dyDescent="0.25">
      <c r="A32" s="84" t="s">
        <v>327</v>
      </c>
      <c r="B32" s="174">
        <v>2008480</v>
      </c>
      <c r="C32" s="174">
        <v>4353000</v>
      </c>
      <c r="D32" s="177">
        <v>6361480</v>
      </c>
      <c r="E32" s="174">
        <v>4276985.13</v>
      </c>
      <c r="F32" s="174">
        <v>4276985.13</v>
      </c>
      <c r="G32" s="74">
        <f t="shared" si="6"/>
        <v>2084494.87</v>
      </c>
    </row>
    <row r="33" spans="1:7" ht="14.45" customHeight="1" x14ac:dyDescent="0.25">
      <c r="A33" s="84" t="s">
        <v>328</v>
      </c>
      <c r="B33" s="174">
        <v>921549.62</v>
      </c>
      <c r="C33" s="174">
        <v>6556821.6100000003</v>
      </c>
      <c r="D33" s="177">
        <v>7478371.2300000004</v>
      </c>
      <c r="E33" s="174">
        <v>2668844.75</v>
      </c>
      <c r="F33" s="174">
        <v>2668844.75</v>
      </c>
      <c r="G33" s="74">
        <f t="shared" si="6"/>
        <v>4809526.4800000004</v>
      </c>
    </row>
    <row r="34" spans="1:7" ht="14.45" customHeight="1" x14ac:dyDescent="0.25">
      <c r="A34" s="84" t="s">
        <v>329</v>
      </c>
      <c r="B34" s="174">
        <v>1500000</v>
      </c>
      <c r="C34" s="174">
        <v>0</v>
      </c>
      <c r="D34" s="177">
        <v>1500000</v>
      </c>
      <c r="E34" s="174">
        <v>510160.44</v>
      </c>
      <c r="F34" s="174">
        <v>510160.44</v>
      </c>
      <c r="G34" s="74">
        <f t="shared" si="6"/>
        <v>989839.56</v>
      </c>
    </row>
    <row r="35" spans="1:7" ht="14.45" customHeight="1" x14ac:dyDescent="0.25">
      <c r="A35" s="84" t="s">
        <v>330</v>
      </c>
      <c r="B35" s="174">
        <v>379280</v>
      </c>
      <c r="C35" s="174">
        <v>13760</v>
      </c>
      <c r="D35" s="177">
        <v>393040</v>
      </c>
      <c r="E35" s="174">
        <v>39537.58</v>
      </c>
      <c r="F35" s="174">
        <v>39461.58</v>
      </c>
      <c r="G35" s="74">
        <f t="shared" si="6"/>
        <v>353502.42</v>
      </c>
    </row>
    <row r="36" spans="1:7" ht="14.45" customHeight="1" x14ac:dyDescent="0.25">
      <c r="A36" s="84" t="s">
        <v>331</v>
      </c>
      <c r="B36" s="174">
        <v>7742200</v>
      </c>
      <c r="C36" s="174">
        <v>-950759.99</v>
      </c>
      <c r="D36" s="177">
        <v>6791440.0099999998</v>
      </c>
      <c r="E36" s="174">
        <v>3206129.07</v>
      </c>
      <c r="F36" s="174">
        <v>3199041.07</v>
      </c>
      <c r="G36" s="74">
        <f t="shared" si="6"/>
        <v>3585310.94</v>
      </c>
    </row>
    <row r="37" spans="1:7" ht="14.45" customHeight="1" x14ac:dyDescent="0.25">
      <c r="A37" s="84" t="s">
        <v>332</v>
      </c>
      <c r="B37" s="174">
        <v>12410006.470000001</v>
      </c>
      <c r="C37" s="174">
        <v>7459569.1799999997</v>
      </c>
      <c r="D37" s="177">
        <v>19869575.649999999</v>
      </c>
      <c r="E37" s="174">
        <v>18180545.199999999</v>
      </c>
      <c r="F37" s="174">
        <v>18104957.199999999</v>
      </c>
      <c r="G37" s="74">
        <f t="shared" si="6"/>
        <v>1689030.4499999993</v>
      </c>
    </row>
    <row r="38" spans="1:7" x14ac:dyDescent="0.25">
      <c r="A38" s="83" t="s">
        <v>333</v>
      </c>
      <c r="B38" s="177">
        <v>56418398.299999997</v>
      </c>
      <c r="C38" s="177">
        <v>22041669.66</v>
      </c>
      <c r="D38" s="177">
        <v>78460067.960000008</v>
      </c>
      <c r="E38" s="177">
        <v>32199875.949999999</v>
      </c>
      <c r="F38" s="177">
        <v>32199875.949999999</v>
      </c>
      <c r="G38" s="82">
        <f t="shared" ref="G38" si="7">SUM(G39:G47)</f>
        <v>46260192.010000005</v>
      </c>
    </row>
    <row r="39" spans="1:7" x14ac:dyDescent="0.25">
      <c r="A39" s="84" t="s">
        <v>334</v>
      </c>
      <c r="B39" s="174">
        <v>18728398.300000001</v>
      </c>
      <c r="C39" s="174">
        <v>7688917.6600000001</v>
      </c>
      <c r="D39" s="177">
        <v>26417315.960000001</v>
      </c>
      <c r="E39" s="174">
        <v>13141929.15</v>
      </c>
      <c r="F39" s="174">
        <v>13141929.15</v>
      </c>
      <c r="G39" s="74">
        <f>D39-E39</f>
        <v>13275386.810000001</v>
      </c>
    </row>
    <row r="40" spans="1:7" x14ac:dyDescent="0.25">
      <c r="A40" s="84" t="s">
        <v>335</v>
      </c>
      <c r="B40" s="177">
        <v>0</v>
      </c>
      <c r="C40" s="177">
        <v>0</v>
      </c>
      <c r="D40" s="177">
        <v>0</v>
      </c>
      <c r="E40" s="177">
        <v>0</v>
      </c>
      <c r="F40" s="177">
        <v>0</v>
      </c>
      <c r="G40" s="74">
        <f t="shared" ref="G40:G47" si="8">D40-E40</f>
        <v>0</v>
      </c>
    </row>
    <row r="41" spans="1:7" x14ac:dyDescent="0.25">
      <c r="A41" s="84" t="s">
        <v>336</v>
      </c>
      <c r="B41" s="174">
        <v>2148000</v>
      </c>
      <c r="C41" s="174">
        <v>9290000</v>
      </c>
      <c r="D41" s="177">
        <v>11438000</v>
      </c>
      <c r="E41" s="174">
        <v>0</v>
      </c>
      <c r="F41" s="174">
        <v>0</v>
      </c>
      <c r="G41" s="74">
        <f t="shared" si="8"/>
        <v>11438000</v>
      </c>
    </row>
    <row r="42" spans="1:7" x14ac:dyDescent="0.25">
      <c r="A42" s="84" t="s">
        <v>337</v>
      </c>
      <c r="B42" s="174">
        <v>25232000</v>
      </c>
      <c r="C42" s="174">
        <v>5936752</v>
      </c>
      <c r="D42" s="177">
        <v>31168752</v>
      </c>
      <c r="E42" s="174">
        <v>14945013.390000001</v>
      </c>
      <c r="F42" s="174">
        <v>14945013.390000001</v>
      </c>
      <c r="G42" s="74">
        <f t="shared" si="8"/>
        <v>16223738.609999999</v>
      </c>
    </row>
    <row r="43" spans="1:7" x14ac:dyDescent="0.25">
      <c r="A43" s="84" t="s">
        <v>338</v>
      </c>
      <c r="B43" s="174">
        <v>10310000</v>
      </c>
      <c r="C43" s="174">
        <v>-874000</v>
      </c>
      <c r="D43" s="177">
        <v>9436000</v>
      </c>
      <c r="E43" s="174">
        <v>4112933.41</v>
      </c>
      <c r="F43" s="174">
        <v>4112933.41</v>
      </c>
      <c r="G43" s="74">
        <f t="shared" si="8"/>
        <v>5323066.59</v>
      </c>
    </row>
    <row r="44" spans="1:7" x14ac:dyDescent="0.25">
      <c r="A44" s="84" t="s">
        <v>339</v>
      </c>
      <c r="B44" s="177">
        <v>0</v>
      </c>
      <c r="C44" s="177">
        <v>0</v>
      </c>
      <c r="D44" s="177">
        <v>0</v>
      </c>
      <c r="E44" s="177">
        <v>0</v>
      </c>
      <c r="F44" s="177">
        <v>0</v>
      </c>
      <c r="G44" s="74">
        <f t="shared" si="8"/>
        <v>0</v>
      </c>
    </row>
    <row r="45" spans="1:7" x14ac:dyDescent="0.25">
      <c r="A45" s="84" t="s">
        <v>340</v>
      </c>
      <c r="B45" s="177">
        <v>0</v>
      </c>
      <c r="C45" s="177">
        <v>0</v>
      </c>
      <c r="D45" s="177">
        <v>0</v>
      </c>
      <c r="E45" s="177">
        <v>0</v>
      </c>
      <c r="F45" s="177">
        <v>0</v>
      </c>
      <c r="G45" s="74">
        <f t="shared" si="8"/>
        <v>0</v>
      </c>
    </row>
    <row r="46" spans="1:7" x14ac:dyDescent="0.25">
      <c r="A46" s="84" t="s">
        <v>341</v>
      </c>
      <c r="B46" s="177">
        <v>0</v>
      </c>
      <c r="C46" s="177">
        <v>0</v>
      </c>
      <c r="D46" s="177">
        <v>0</v>
      </c>
      <c r="E46" s="177">
        <v>0</v>
      </c>
      <c r="F46" s="177">
        <v>0</v>
      </c>
      <c r="G46" s="74">
        <f t="shared" si="8"/>
        <v>0</v>
      </c>
    </row>
    <row r="47" spans="1:7" x14ac:dyDescent="0.25">
      <c r="A47" s="84" t="s">
        <v>342</v>
      </c>
      <c r="B47" s="177">
        <v>0</v>
      </c>
      <c r="C47" s="177">
        <v>0</v>
      </c>
      <c r="D47" s="177">
        <v>0</v>
      </c>
      <c r="E47" s="177">
        <v>0</v>
      </c>
      <c r="F47" s="177">
        <v>0</v>
      </c>
      <c r="G47" s="74">
        <f t="shared" si="8"/>
        <v>0</v>
      </c>
    </row>
    <row r="48" spans="1:7" x14ac:dyDescent="0.25">
      <c r="A48" s="83" t="s">
        <v>343</v>
      </c>
      <c r="B48" s="177">
        <v>787920</v>
      </c>
      <c r="C48" s="177">
        <v>4007239.84</v>
      </c>
      <c r="D48" s="177">
        <v>4795159.84</v>
      </c>
      <c r="E48" s="177">
        <v>1102043.8700000001</v>
      </c>
      <c r="F48" s="177">
        <v>1088703.8700000001</v>
      </c>
      <c r="G48" s="82">
        <f t="shared" ref="G48" si="9">SUM(G49:G57)</f>
        <v>3693115.97</v>
      </c>
    </row>
    <row r="49" spans="1:7" x14ac:dyDescent="0.25">
      <c r="A49" s="84" t="s">
        <v>344</v>
      </c>
      <c r="B49" s="174">
        <v>283520</v>
      </c>
      <c r="C49" s="174">
        <v>1318549.8400000001</v>
      </c>
      <c r="D49" s="177">
        <v>1602069.84</v>
      </c>
      <c r="E49" s="174">
        <v>587990.44999999995</v>
      </c>
      <c r="F49" s="174">
        <v>587990.44999999995</v>
      </c>
      <c r="G49" s="74">
        <f>D49-E49</f>
        <v>1014079.3900000001</v>
      </c>
    </row>
    <row r="50" spans="1:7" x14ac:dyDescent="0.25">
      <c r="A50" s="84" t="s">
        <v>345</v>
      </c>
      <c r="B50" s="174">
        <v>164000</v>
      </c>
      <c r="C50" s="174">
        <v>-21490</v>
      </c>
      <c r="D50" s="177">
        <v>142510</v>
      </c>
      <c r="E50" s="174">
        <v>0</v>
      </c>
      <c r="F50" s="174">
        <v>0</v>
      </c>
      <c r="G50" s="74">
        <f t="shared" ref="G50:G57" si="10">D50-E50</f>
        <v>142510</v>
      </c>
    </row>
    <row r="51" spans="1:7" x14ac:dyDescent="0.25">
      <c r="A51" s="84" t="s">
        <v>346</v>
      </c>
      <c r="B51" s="174">
        <v>15600</v>
      </c>
      <c r="C51" s="174">
        <v>-15600</v>
      </c>
      <c r="D51" s="177">
        <v>0</v>
      </c>
      <c r="E51" s="174">
        <v>0</v>
      </c>
      <c r="F51" s="174">
        <v>0</v>
      </c>
      <c r="G51" s="74">
        <f t="shared" si="10"/>
        <v>0</v>
      </c>
    </row>
    <row r="52" spans="1:7" x14ac:dyDescent="0.25">
      <c r="A52" s="84" t="s">
        <v>347</v>
      </c>
      <c r="B52" s="174">
        <v>0</v>
      </c>
      <c r="C52" s="174">
        <v>2050000</v>
      </c>
      <c r="D52" s="177">
        <v>2050000</v>
      </c>
      <c r="E52" s="174">
        <v>0</v>
      </c>
      <c r="F52" s="174">
        <v>0</v>
      </c>
      <c r="G52" s="74">
        <f t="shared" si="10"/>
        <v>2050000</v>
      </c>
    </row>
    <row r="53" spans="1:7" x14ac:dyDescent="0.25">
      <c r="A53" s="84" t="s">
        <v>348</v>
      </c>
      <c r="B53" s="177">
        <v>0</v>
      </c>
      <c r="C53" s="177">
        <v>0</v>
      </c>
      <c r="D53" s="177">
        <v>0</v>
      </c>
      <c r="E53" s="177">
        <v>0</v>
      </c>
      <c r="F53" s="177">
        <v>0</v>
      </c>
      <c r="G53" s="74">
        <f t="shared" si="10"/>
        <v>0</v>
      </c>
    </row>
    <row r="54" spans="1:7" x14ac:dyDescent="0.25">
      <c r="A54" s="84" t="s">
        <v>349</v>
      </c>
      <c r="B54" s="174">
        <v>324800</v>
      </c>
      <c r="C54" s="174">
        <v>271780</v>
      </c>
      <c r="D54" s="177">
        <v>596580</v>
      </c>
      <c r="E54" s="174">
        <v>134053.42000000001</v>
      </c>
      <c r="F54" s="174">
        <v>120713.42</v>
      </c>
      <c r="G54" s="74">
        <f t="shared" si="10"/>
        <v>462526.57999999996</v>
      </c>
    </row>
    <row r="55" spans="1:7" x14ac:dyDescent="0.25">
      <c r="A55" s="84" t="s">
        <v>350</v>
      </c>
      <c r="B55" s="177">
        <v>0</v>
      </c>
      <c r="C55" s="177">
        <v>0</v>
      </c>
      <c r="D55" s="177">
        <v>0</v>
      </c>
      <c r="E55" s="177">
        <v>0</v>
      </c>
      <c r="F55" s="177">
        <v>0</v>
      </c>
      <c r="G55" s="74">
        <f t="shared" si="10"/>
        <v>0</v>
      </c>
    </row>
    <row r="56" spans="1:7" x14ac:dyDescent="0.25">
      <c r="A56" s="84" t="s">
        <v>351</v>
      </c>
      <c r="B56" s="177">
        <v>0</v>
      </c>
      <c r="C56" s="177">
        <v>0</v>
      </c>
      <c r="D56" s="177">
        <v>0</v>
      </c>
      <c r="E56" s="177">
        <v>0</v>
      </c>
      <c r="F56" s="177">
        <v>0</v>
      </c>
      <c r="G56" s="74">
        <f t="shared" si="10"/>
        <v>0</v>
      </c>
    </row>
    <row r="57" spans="1:7" x14ac:dyDescent="0.25">
      <c r="A57" s="84" t="s">
        <v>352</v>
      </c>
      <c r="B57" s="174">
        <v>0</v>
      </c>
      <c r="C57" s="174">
        <v>404000</v>
      </c>
      <c r="D57" s="177">
        <v>404000</v>
      </c>
      <c r="E57" s="174">
        <v>380000</v>
      </c>
      <c r="F57" s="174">
        <v>380000</v>
      </c>
      <c r="G57" s="74">
        <f t="shared" si="10"/>
        <v>24000</v>
      </c>
    </row>
    <row r="58" spans="1:7" x14ac:dyDescent="0.25">
      <c r="A58" s="83" t="s">
        <v>353</v>
      </c>
      <c r="B58" s="177">
        <v>42080000</v>
      </c>
      <c r="C58" s="177">
        <v>46278233.879999995</v>
      </c>
      <c r="D58" s="177">
        <v>88358233.879999995</v>
      </c>
      <c r="E58" s="177">
        <v>14446902</v>
      </c>
      <c r="F58" s="177">
        <v>14446902</v>
      </c>
      <c r="G58" s="82">
        <f t="shared" ref="G58" si="11">SUM(G59:G61)</f>
        <v>73911331.879999995</v>
      </c>
    </row>
    <row r="59" spans="1:7" x14ac:dyDescent="0.25">
      <c r="A59" s="84" t="s">
        <v>354</v>
      </c>
      <c r="B59" s="174">
        <v>42080000</v>
      </c>
      <c r="C59" s="174">
        <v>25121654.84</v>
      </c>
      <c r="D59" s="177">
        <v>67201654.840000004</v>
      </c>
      <c r="E59" s="174">
        <v>13331171.310000001</v>
      </c>
      <c r="F59" s="174">
        <v>13331171.310000001</v>
      </c>
      <c r="G59" s="74">
        <f>D59-E59</f>
        <v>53870483.530000001</v>
      </c>
    </row>
    <row r="60" spans="1:7" x14ac:dyDescent="0.25">
      <c r="A60" s="84" t="s">
        <v>355</v>
      </c>
      <c r="B60" s="174">
        <v>0</v>
      </c>
      <c r="C60" s="174">
        <v>21156579.039999999</v>
      </c>
      <c r="D60" s="177">
        <v>21156579.039999999</v>
      </c>
      <c r="E60" s="174">
        <v>1115730.69</v>
      </c>
      <c r="F60" s="174">
        <v>1115730.69</v>
      </c>
      <c r="G60" s="74">
        <f t="shared" ref="G60:G61" si="12">D60-E60</f>
        <v>20040848.349999998</v>
      </c>
    </row>
    <row r="61" spans="1:7" x14ac:dyDescent="0.25">
      <c r="A61" s="84" t="s">
        <v>356</v>
      </c>
      <c r="B61" s="177">
        <v>0</v>
      </c>
      <c r="C61" s="177">
        <v>0</v>
      </c>
      <c r="D61" s="177">
        <v>0</v>
      </c>
      <c r="E61" s="177">
        <v>0</v>
      </c>
      <c r="F61" s="177">
        <v>0</v>
      </c>
      <c r="G61" s="74">
        <f t="shared" si="12"/>
        <v>0</v>
      </c>
    </row>
    <row r="62" spans="1:7" x14ac:dyDescent="0.25">
      <c r="A62" s="83" t="s">
        <v>357</v>
      </c>
      <c r="B62" s="177">
        <v>0</v>
      </c>
      <c r="C62" s="177">
        <v>0</v>
      </c>
      <c r="D62" s="177">
        <v>0</v>
      </c>
      <c r="E62" s="177">
        <v>0</v>
      </c>
      <c r="F62" s="177">
        <v>0</v>
      </c>
      <c r="G62" s="82">
        <f t="shared" ref="G62" si="13">SUM(G63:G67,G69:G70)</f>
        <v>0</v>
      </c>
    </row>
    <row r="63" spans="1:7" x14ac:dyDescent="0.25">
      <c r="A63" s="84" t="s">
        <v>358</v>
      </c>
      <c r="B63" s="177">
        <v>0</v>
      </c>
      <c r="C63" s="177">
        <v>0</v>
      </c>
      <c r="D63" s="177">
        <v>0</v>
      </c>
      <c r="E63" s="177">
        <v>0</v>
      </c>
      <c r="F63" s="177">
        <v>0</v>
      </c>
      <c r="G63" s="74">
        <f>D63-E63</f>
        <v>0</v>
      </c>
    </row>
    <row r="64" spans="1:7" x14ac:dyDescent="0.25">
      <c r="A64" s="84" t="s">
        <v>359</v>
      </c>
      <c r="B64" s="177">
        <v>0</v>
      </c>
      <c r="C64" s="177">
        <v>0</v>
      </c>
      <c r="D64" s="177">
        <v>0</v>
      </c>
      <c r="E64" s="177">
        <v>0</v>
      </c>
      <c r="F64" s="177">
        <v>0</v>
      </c>
      <c r="G64" s="74">
        <f t="shared" ref="G64:G70" si="14">D64-E64</f>
        <v>0</v>
      </c>
    </row>
    <row r="65" spans="1:7" x14ac:dyDescent="0.25">
      <c r="A65" s="84" t="s">
        <v>360</v>
      </c>
      <c r="B65" s="177">
        <v>0</v>
      </c>
      <c r="C65" s="177">
        <v>0</v>
      </c>
      <c r="D65" s="177">
        <v>0</v>
      </c>
      <c r="E65" s="177">
        <v>0</v>
      </c>
      <c r="F65" s="177">
        <v>0</v>
      </c>
      <c r="G65" s="74">
        <f t="shared" si="14"/>
        <v>0</v>
      </c>
    </row>
    <row r="66" spans="1:7" x14ac:dyDescent="0.25">
      <c r="A66" s="84" t="s">
        <v>361</v>
      </c>
      <c r="B66" s="177">
        <v>0</v>
      </c>
      <c r="C66" s="177">
        <v>0</v>
      </c>
      <c r="D66" s="177">
        <v>0</v>
      </c>
      <c r="E66" s="177">
        <v>0</v>
      </c>
      <c r="F66" s="177">
        <v>0</v>
      </c>
      <c r="G66" s="74">
        <f t="shared" si="14"/>
        <v>0</v>
      </c>
    </row>
    <row r="67" spans="1:7" x14ac:dyDescent="0.25">
      <c r="A67" s="84" t="s">
        <v>362</v>
      </c>
      <c r="B67" s="177">
        <v>0</v>
      </c>
      <c r="C67" s="177">
        <v>0</v>
      </c>
      <c r="D67" s="177">
        <v>0</v>
      </c>
      <c r="E67" s="177">
        <v>0</v>
      </c>
      <c r="F67" s="177">
        <v>0</v>
      </c>
      <c r="G67" s="74">
        <f t="shared" si="14"/>
        <v>0</v>
      </c>
    </row>
    <row r="68" spans="1:7" x14ac:dyDescent="0.25">
      <c r="A68" s="84" t="s">
        <v>363</v>
      </c>
      <c r="B68" s="177">
        <v>0</v>
      </c>
      <c r="C68" s="177">
        <v>0</v>
      </c>
      <c r="D68" s="177">
        <v>0</v>
      </c>
      <c r="E68" s="177">
        <v>0</v>
      </c>
      <c r="F68" s="177">
        <v>0</v>
      </c>
      <c r="G68" s="74">
        <f t="shared" si="14"/>
        <v>0</v>
      </c>
    </row>
    <row r="69" spans="1:7" x14ac:dyDescent="0.25">
      <c r="A69" s="84" t="s">
        <v>364</v>
      </c>
      <c r="B69" s="177">
        <v>0</v>
      </c>
      <c r="C69" s="177">
        <v>0</v>
      </c>
      <c r="D69" s="177">
        <v>0</v>
      </c>
      <c r="E69" s="177">
        <v>0</v>
      </c>
      <c r="F69" s="177">
        <v>0</v>
      </c>
      <c r="G69" s="74">
        <f t="shared" si="14"/>
        <v>0</v>
      </c>
    </row>
    <row r="70" spans="1:7" x14ac:dyDescent="0.25">
      <c r="A70" s="84" t="s">
        <v>365</v>
      </c>
      <c r="B70" s="177">
        <v>0</v>
      </c>
      <c r="C70" s="177">
        <v>0</v>
      </c>
      <c r="D70" s="177">
        <v>0</v>
      </c>
      <c r="E70" s="177">
        <v>0</v>
      </c>
      <c r="F70" s="177">
        <v>0</v>
      </c>
      <c r="G70" s="74">
        <f t="shared" si="14"/>
        <v>0</v>
      </c>
    </row>
    <row r="71" spans="1:7" x14ac:dyDescent="0.25">
      <c r="A71" s="83" t="s">
        <v>366</v>
      </c>
      <c r="B71" s="177">
        <v>800000</v>
      </c>
      <c r="C71" s="177">
        <v>0</v>
      </c>
      <c r="D71" s="177">
        <v>800000</v>
      </c>
      <c r="E71" s="177">
        <v>0</v>
      </c>
      <c r="F71" s="177">
        <v>0</v>
      </c>
      <c r="G71" s="82">
        <f t="shared" ref="G71" si="15">SUM(G72:G74)</f>
        <v>800000</v>
      </c>
    </row>
    <row r="72" spans="1:7" x14ac:dyDescent="0.25">
      <c r="A72" s="84" t="s">
        <v>367</v>
      </c>
      <c r="B72" s="177">
        <v>0</v>
      </c>
      <c r="C72" s="177">
        <v>0</v>
      </c>
      <c r="D72" s="177">
        <v>0</v>
      </c>
      <c r="E72" s="177">
        <v>0</v>
      </c>
      <c r="F72" s="177">
        <v>0</v>
      </c>
      <c r="G72" s="74">
        <f>D72-E72</f>
        <v>0</v>
      </c>
    </row>
    <row r="73" spans="1:7" x14ac:dyDescent="0.25">
      <c r="A73" s="84" t="s">
        <v>368</v>
      </c>
      <c r="B73" s="177">
        <v>0</v>
      </c>
      <c r="C73" s="177">
        <v>0</v>
      </c>
      <c r="D73" s="177">
        <v>0</v>
      </c>
      <c r="E73" s="177">
        <v>0</v>
      </c>
      <c r="F73" s="177">
        <v>0</v>
      </c>
      <c r="G73" s="74">
        <f t="shared" ref="G73:G74" si="16">D73-E73</f>
        <v>0</v>
      </c>
    </row>
    <row r="74" spans="1:7" x14ac:dyDescent="0.25">
      <c r="A74" s="84" t="s">
        <v>369</v>
      </c>
      <c r="B74" s="174">
        <v>800000</v>
      </c>
      <c r="C74" s="174">
        <v>0</v>
      </c>
      <c r="D74" s="177">
        <v>800000</v>
      </c>
      <c r="E74" s="174">
        <v>0</v>
      </c>
      <c r="F74" s="174">
        <v>0</v>
      </c>
      <c r="G74" s="74">
        <f t="shared" si="16"/>
        <v>800000</v>
      </c>
    </row>
    <row r="75" spans="1:7" x14ac:dyDescent="0.25">
      <c r="A75" s="83" t="s">
        <v>370</v>
      </c>
      <c r="B75" s="177">
        <v>17700000</v>
      </c>
      <c r="C75" s="177">
        <v>0</v>
      </c>
      <c r="D75" s="177">
        <v>17700000</v>
      </c>
      <c r="E75" s="177">
        <v>1323500</v>
      </c>
      <c r="F75" s="177">
        <v>1323500</v>
      </c>
      <c r="G75" s="82">
        <f t="shared" ref="G75" si="17">SUM(G76:G82)</f>
        <v>16376500</v>
      </c>
    </row>
    <row r="76" spans="1:7" x14ac:dyDescent="0.25">
      <c r="A76" s="84" t="s">
        <v>371</v>
      </c>
      <c r="B76" s="174">
        <v>15000000</v>
      </c>
      <c r="C76" s="174">
        <v>0</v>
      </c>
      <c r="D76" s="177">
        <v>15000000</v>
      </c>
      <c r="E76" s="174">
        <v>1250000</v>
      </c>
      <c r="F76" s="174">
        <v>1250000</v>
      </c>
      <c r="G76" s="74">
        <f>D76-E76</f>
        <v>13750000</v>
      </c>
    </row>
    <row r="77" spans="1:7" x14ac:dyDescent="0.25">
      <c r="A77" s="84" t="s">
        <v>372</v>
      </c>
      <c r="B77" s="174">
        <v>2700000</v>
      </c>
      <c r="C77" s="174">
        <v>0</v>
      </c>
      <c r="D77" s="177">
        <v>2700000</v>
      </c>
      <c r="E77" s="174">
        <v>73500</v>
      </c>
      <c r="F77" s="174">
        <v>73500</v>
      </c>
      <c r="G77" s="74">
        <f t="shared" ref="G77:G82" si="18">D77-E77</f>
        <v>2626500</v>
      </c>
    </row>
    <row r="78" spans="1:7" x14ac:dyDescent="0.25">
      <c r="A78" s="84" t="s">
        <v>373</v>
      </c>
      <c r="B78" s="177">
        <v>0</v>
      </c>
      <c r="C78" s="177">
        <v>0</v>
      </c>
      <c r="D78" s="177">
        <v>0</v>
      </c>
      <c r="E78" s="177">
        <v>0</v>
      </c>
      <c r="F78" s="177">
        <v>0</v>
      </c>
      <c r="G78" s="74">
        <f t="shared" si="18"/>
        <v>0</v>
      </c>
    </row>
    <row r="79" spans="1:7" x14ac:dyDescent="0.25">
      <c r="A79" s="84" t="s">
        <v>374</v>
      </c>
      <c r="B79" s="177">
        <v>0</v>
      </c>
      <c r="C79" s="177">
        <v>0</v>
      </c>
      <c r="D79" s="177">
        <v>0</v>
      </c>
      <c r="E79" s="177">
        <v>0</v>
      </c>
      <c r="F79" s="177">
        <v>0</v>
      </c>
      <c r="G79" s="74">
        <f t="shared" si="18"/>
        <v>0</v>
      </c>
    </row>
    <row r="80" spans="1:7" x14ac:dyDescent="0.25">
      <c r="A80" s="84" t="s">
        <v>375</v>
      </c>
      <c r="B80" s="177">
        <v>0</v>
      </c>
      <c r="C80" s="177">
        <v>0</v>
      </c>
      <c r="D80" s="177">
        <v>0</v>
      </c>
      <c r="E80" s="177">
        <v>0</v>
      </c>
      <c r="F80" s="177">
        <v>0</v>
      </c>
      <c r="G80" s="74">
        <f t="shared" si="18"/>
        <v>0</v>
      </c>
    </row>
    <row r="81" spans="1:7" x14ac:dyDescent="0.25">
      <c r="A81" s="84" t="s">
        <v>376</v>
      </c>
      <c r="B81" s="177">
        <v>0</v>
      </c>
      <c r="C81" s="177">
        <v>0</v>
      </c>
      <c r="D81" s="177">
        <v>0</v>
      </c>
      <c r="E81" s="177">
        <v>0</v>
      </c>
      <c r="F81" s="177">
        <v>0</v>
      </c>
      <c r="G81" s="74">
        <f t="shared" si="18"/>
        <v>0</v>
      </c>
    </row>
    <row r="82" spans="1:7" x14ac:dyDescent="0.25">
      <c r="A82" s="84" t="s">
        <v>377</v>
      </c>
      <c r="B82" s="177">
        <v>0</v>
      </c>
      <c r="C82" s="177">
        <v>0</v>
      </c>
      <c r="D82" s="177">
        <v>0</v>
      </c>
      <c r="E82" s="177">
        <v>0</v>
      </c>
      <c r="F82" s="177">
        <v>0</v>
      </c>
      <c r="G82" s="74">
        <f t="shared" si="18"/>
        <v>0</v>
      </c>
    </row>
    <row r="83" spans="1:7" x14ac:dyDescent="0.25">
      <c r="A83" s="85"/>
      <c r="B83" s="74"/>
      <c r="C83" s="74"/>
      <c r="D83" s="74"/>
      <c r="E83" s="74"/>
      <c r="F83" s="74"/>
      <c r="G83" s="74"/>
    </row>
    <row r="84" spans="1:7" x14ac:dyDescent="0.25">
      <c r="A84" s="28" t="s">
        <v>378</v>
      </c>
      <c r="B84" s="82">
        <f t="shared" ref="B84:G84" si="19">SUM(B85,B93,B103,B113,B123,B133,B137,B146,B150)</f>
        <v>231919999.99000001</v>
      </c>
      <c r="C84" s="82">
        <f t="shared" si="19"/>
        <v>84138068.409999996</v>
      </c>
      <c r="D84" s="82">
        <f t="shared" si="19"/>
        <v>316058068.40000004</v>
      </c>
      <c r="E84" s="82">
        <f t="shared" si="19"/>
        <v>101564358.79000001</v>
      </c>
      <c r="F84" s="82">
        <f t="shared" si="19"/>
        <v>100487741.34</v>
      </c>
      <c r="G84" s="82">
        <f t="shared" si="19"/>
        <v>214493709.60999998</v>
      </c>
    </row>
    <row r="85" spans="1:7" x14ac:dyDescent="0.25">
      <c r="A85" s="83" t="s">
        <v>305</v>
      </c>
      <c r="B85" s="82">
        <f t="shared" ref="B85:G85" si="20">SUM(B86:B92)</f>
        <v>79239743.319999993</v>
      </c>
      <c r="C85" s="82">
        <f t="shared" si="20"/>
        <v>3510395.53</v>
      </c>
      <c r="D85" s="82">
        <f t="shared" si="20"/>
        <v>82750138.849999994</v>
      </c>
      <c r="E85" s="82">
        <f t="shared" si="20"/>
        <v>30658572.32</v>
      </c>
      <c r="F85" s="82">
        <f t="shared" si="20"/>
        <v>30000306.52</v>
      </c>
      <c r="G85" s="82">
        <f t="shared" si="20"/>
        <v>52091566.529999994</v>
      </c>
    </row>
    <row r="86" spans="1:7" x14ac:dyDescent="0.25">
      <c r="A86" s="84" t="s">
        <v>306</v>
      </c>
      <c r="B86" s="174">
        <v>51138825.759999998</v>
      </c>
      <c r="C86" s="174">
        <v>1856598.65</v>
      </c>
      <c r="D86" s="177">
        <v>52995424.409999996</v>
      </c>
      <c r="E86" s="174">
        <v>20904657.370000001</v>
      </c>
      <c r="F86" s="174">
        <v>20904657.370000001</v>
      </c>
      <c r="G86" s="74">
        <f>D86-E86</f>
        <v>32090767.039999995</v>
      </c>
    </row>
    <row r="87" spans="1:7" x14ac:dyDescent="0.25">
      <c r="A87" s="84" t="s">
        <v>307</v>
      </c>
      <c r="B87" s="177">
        <v>0</v>
      </c>
      <c r="C87" s="177">
        <v>0</v>
      </c>
      <c r="D87" s="177">
        <v>0</v>
      </c>
      <c r="E87" s="177">
        <v>0</v>
      </c>
      <c r="F87" s="177">
        <v>0</v>
      </c>
      <c r="G87" s="74">
        <f t="shared" ref="G87:G92" si="21">D87-E87</f>
        <v>0</v>
      </c>
    </row>
    <row r="88" spans="1:7" x14ac:dyDescent="0.25">
      <c r="A88" s="84" t="s">
        <v>308</v>
      </c>
      <c r="B88" s="174">
        <v>10827684.32</v>
      </c>
      <c r="C88" s="174">
        <v>275626</v>
      </c>
      <c r="D88" s="177">
        <v>11103310.32</v>
      </c>
      <c r="E88" s="174">
        <v>314691.34000000003</v>
      </c>
      <c r="F88" s="174">
        <v>315091.34000000003</v>
      </c>
      <c r="G88" s="74">
        <f t="shared" si="21"/>
        <v>10788618.98</v>
      </c>
    </row>
    <row r="89" spans="1:7" x14ac:dyDescent="0.25">
      <c r="A89" s="84" t="s">
        <v>309</v>
      </c>
      <c r="B89" s="174">
        <v>7001393.2400000002</v>
      </c>
      <c r="C89" s="174">
        <v>1090170.8799999999</v>
      </c>
      <c r="D89" s="177">
        <v>8091564.1200000001</v>
      </c>
      <c r="E89" s="174">
        <v>5287574.4800000004</v>
      </c>
      <c r="F89" s="174">
        <v>4628908.68</v>
      </c>
      <c r="G89" s="74">
        <f t="shared" si="21"/>
        <v>2803989.6399999997</v>
      </c>
    </row>
    <row r="90" spans="1:7" x14ac:dyDescent="0.25">
      <c r="A90" s="84" t="s">
        <v>310</v>
      </c>
      <c r="B90" s="174">
        <v>10271840</v>
      </c>
      <c r="C90" s="174">
        <v>288000</v>
      </c>
      <c r="D90" s="177">
        <v>10559840</v>
      </c>
      <c r="E90" s="174">
        <v>4151649.13</v>
      </c>
      <c r="F90" s="174">
        <v>4151649.13</v>
      </c>
      <c r="G90" s="74">
        <f t="shared" si="21"/>
        <v>6408190.8700000001</v>
      </c>
    </row>
    <row r="91" spans="1:7" x14ac:dyDescent="0.25">
      <c r="A91" s="84" t="s">
        <v>311</v>
      </c>
      <c r="B91" s="177">
        <v>0</v>
      </c>
      <c r="C91" s="177">
        <v>0</v>
      </c>
      <c r="D91" s="177">
        <v>0</v>
      </c>
      <c r="E91" s="177">
        <v>0</v>
      </c>
      <c r="F91" s="177">
        <v>0</v>
      </c>
      <c r="G91" s="74">
        <f t="shared" si="21"/>
        <v>0</v>
      </c>
    </row>
    <row r="92" spans="1:7" x14ac:dyDescent="0.25">
      <c r="A92" s="84" t="s">
        <v>312</v>
      </c>
      <c r="B92" s="177">
        <v>0</v>
      </c>
      <c r="C92" s="177">
        <v>0</v>
      </c>
      <c r="D92" s="177">
        <v>0</v>
      </c>
      <c r="E92" s="177">
        <v>0</v>
      </c>
      <c r="F92" s="177">
        <v>0</v>
      </c>
      <c r="G92" s="74">
        <f t="shared" si="21"/>
        <v>0</v>
      </c>
    </row>
    <row r="93" spans="1:7" x14ac:dyDescent="0.25">
      <c r="A93" s="83" t="s">
        <v>313</v>
      </c>
      <c r="B93" s="82">
        <f t="shared" ref="B93:G93" si="22">SUM(B94:B102)</f>
        <v>21452041.68</v>
      </c>
      <c r="C93" s="82">
        <f t="shared" si="22"/>
        <v>-624956.19999999972</v>
      </c>
      <c r="D93" s="82">
        <f>SUM(D94:D102)</f>
        <v>20827085.480000004</v>
      </c>
      <c r="E93" s="82">
        <f t="shared" si="22"/>
        <v>10172611.49</v>
      </c>
      <c r="F93" s="82">
        <f t="shared" si="22"/>
        <v>10172611.49</v>
      </c>
      <c r="G93" s="82">
        <f t="shared" si="22"/>
        <v>10654473.989999998</v>
      </c>
    </row>
    <row r="94" spans="1:7" x14ac:dyDescent="0.25">
      <c r="A94" s="84" t="s">
        <v>314</v>
      </c>
      <c r="B94" s="174">
        <v>135200</v>
      </c>
      <c r="C94" s="174">
        <v>-60400</v>
      </c>
      <c r="D94" s="177">
        <v>74800</v>
      </c>
      <c r="E94" s="174">
        <v>38801.800000000003</v>
      </c>
      <c r="F94" s="174">
        <v>38801.800000000003</v>
      </c>
      <c r="G94" s="74">
        <f>D94-E94</f>
        <v>35998.199999999997</v>
      </c>
    </row>
    <row r="95" spans="1:7" x14ac:dyDescent="0.25">
      <c r="A95" s="84" t="s">
        <v>315</v>
      </c>
      <c r="B95" s="174">
        <v>317200</v>
      </c>
      <c r="C95" s="174">
        <v>-214200</v>
      </c>
      <c r="D95" s="177">
        <v>103000</v>
      </c>
      <c r="E95" s="174">
        <v>64001.99</v>
      </c>
      <c r="F95" s="174">
        <v>64001.99</v>
      </c>
      <c r="G95" s="74">
        <f t="shared" ref="G95:G102" si="23">D95-E95</f>
        <v>38998.01</v>
      </c>
    </row>
    <row r="96" spans="1:7" x14ac:dyDescent="0.25">
      <c r="A96" s="84" t="s">
        <v>316</v>
      </c>
      <c r="B96" s="177">
        <v>0</v>
      </c>
      <c r="C96" s="177">
        <v>0</v>
      </c>
      <c r="D96" s="177">
        <v>0</v>
      </c>
      <c r="E96" s="177">
        <v>0</v>
      </c>
      <c r="F96" s="177">
        <v>0</v>
      </c>
      <c r="G96" s="74">
        <f t="shared" si="23"/>
        <v>0</v>
      </c>
    </row>
    <row r="97" spans="1:7" x14ac:dyDescent="0.25">
      <c r="A97" s="84" t="s">
        <v>317</v>
      </c>
      <c r="B97" s="174">
        <v>1494481.06</v>
      </c>
      <c r="C97" s="174">
        <v>-303645</v>
      </c>
      <c r="D97" s="177">
        <v>1190836.06</v>
      </c>
      <c r="E97" s="174">
        <v>938784.36</v>
      </c>
      <c r="F97" s="174">
        <v>938784.36</v>
      </c>
      <c r="G97" s="74">
        <f t="shared" si="23"/>
        <v>252051.70000000007</v>
      </c>
    </row>
    <row r="98" spans="1:7" x14ac:dyDescent="0.25">
      <c r="A98" s="86" t="s">
        <v>318</v>
      </c>
      <c r="B98" s="174">
        <v>130000</v>
      </c>
      <c r="C98" s="174">
        <v>-76400</v>
      </c>
      <c r="D98" s="177">
        <v>53600</v>
      </c>
      <c r="E98" s="174">
        <v>37869</v>
      </c>
      <c r="F98" s="174">
        <v>37869</v>
      </c>
      <c r="G98" s="74">
        <f t="shared" si="23"/>
        <v>15731</v>
      </c>
    </row>
    <row r="99" spans="1:7" x14ac:dyDescent="0.25">
      <c r="A99" s="84" t="s">
        <v>319</v>
      </c>
      <c r="B99" s="174">
        <v>13828760.619999999</v>
      </c>
      <c r="C99" s="174">
        <v>-34800</v>
      </c>
      <c r="D99" s="177">
        <v>13793960.619999999</v>
      </c>
      <c r="E99" s="174">
        <v>7930278.2400000002</v>
      </c>
      <c r="F99" s="174">
        <v>7930278.2400000002</v>
      </c>
      <c r="G99" s="74">
        <f t="shared" si="23"/>
        <v>5863682.379999999</v>
      </c>
    </row>
    <row r="100" spans="1:7" x14ac:dyDescent="0.25">
      <c r="A100" s="84" t="s">
        <v>320</v>
      </c>
      <c r="B100" s="174">
        <v>722800</v>
      </c>
      <c r="C100" s="174">
        <v>442872.46</v>
      </c>
      <c r="D100" s="177">
        <v>1165672.46</v>
      </c>
      <c r="E100" s="174">
        <v>176629.12</v>
      </c>
      <c r="F100" s="174">
        <v>176629.12</v>
      </c>
      <c r="G100" s="74">
        <f t="shared" si="23"/>
        <v>989043.34</v>
      </c>
    </row>
    <row r="101" spans="1:7" x14ac:dyDescent="0.25">
      <c r="A101" s="84" t="s">
        <v>321</v>
      </c>
      <c r="B101" s="174">
        <v>114400</v>
      </c>
      <c r="C101" s="174">
        <v>3329796.6</v>
      </c>
      <c r="D101" s="177">
        <v>3444196.6</v>
      </c>
      <c r="E101" s="174">
        <v>0</v>
      </c>
      <c r="F101" s="174">
        <v>0</v>
      </c>
      <c r="G101" s="74">
        <f t="shared" si="23"/>
        <v>3444196.6</v>
      </c>
    </row>
    <row r="102" spans="1:7" x14ac:dyDescent="0.25">
      <c r="A102" s="84" t="s">
        <v>322</v>
      </c>
      <c r="B102" s="174">
        <v>4709200</v>
      </c>
      <c r="C102" s="174">
        <v>-3708180.26</v>
      </c>
      <c r="D102" s="177">
        <v>1001019.7400000002</v>
      </c>
      <c r="E102" s="174">
        <v>986246.98</v>
      </c>
      <c r="F102" s="174">
        <v>986246.98</v>
      </c>
      <c r="G102" s="74">
        <f t="shared" si="23"/>
        <v>14772.760000000242</v>
      </c>
    </row>
    <row r="103" spans="1:7" x14ac:dyDescent="0.25">
      <c r="A103" s="83" t="s">
        <v>323</v>
      </c>
      <c r="B103" s="82">
        <f t="shared" ref="B103:G103" si="24">SUM(B104:B112)</f>
        <v>32958626.440000001</v>
      </c>
      <c r="C103" s="82">
        <f t="shared" si="24"/>
        <v>-20106340.129999999</v>
      </c>
      <c r="D103" s="82">
        <f t="shared" si="24"/>
        <v>12852286.310000001</v>
      </c>
      <c r="E103" s="82">
        <f t="shared" si="24"/>
        <v>6863705.5800000001</v>
      </c>
      <c r="F103" s="82">
        <f t="shared" si="24"/>
        <v>6758401.5800000001</v>
      </c>
      <c r="G103" s="82">
        <f t="shared" si="24"/>
        <v>5988580.7300000004</v>
      </c>
    </row>
    <row r="104" spans="1:7" x14ac:dyDescent="0.25">
      <c r="A104" s="84" t="s">
        <v>324</v>
      </c>
      <c r="B104" s="177">
        <v>0</v>
      </c>
      <c r="C104" s="177">
        <v>0</v>
      </c>
      <c r="D104" s="177">
        <v>0</v>
      </c>
      <c r="E104" s="177">
        <v>0</v>
      </c>
      <c r="F104" s="177">
        <v>0</v>
      </c>
      <c r="G104" s="74">
        <f>D104-E104</f>
        <v>0</v>
      </c>
    </row>
    <row r="105" spans="1:7" x14ac:dyDescent="0.25">
      <c r="A105" s="84" t="s">
        <v>325</v>
      </c>
      <c r="B105" s="174">
        <v>15604837.560000001</v>
      </c>
      <c r="C105" s="174">
        <v>-12105177.1</v>
      </c>
      <c r="D105" s="177">
        <v>3499660.4600000009</v>
      </c>
      <c r="E105" s="174">
        <v>1802388.98</v>
      </c>
      <c r="F105" s="174">
        <v>1802388.98</v>
      </c>
      <c r="G105" s="74">
        <f t="shared" ref="G105:G112" si="25">D105-E105</f>
        <v>1697271.4800000009</v>
      </c>
    </row>
    <row r="106" spans="1:7" x14ac:dyDescent="0.25">
      <c r="A106" s="84" t="s">
        <v>326</v>
      </c>
      <c r="B106" s="174">
        <v>9260988.8800000008</v>
      </c>
      <c r="C106" s="174">
        <v>-7457161.7000000002</v>
      </c>
      <c r="D106" s="177">
        <v>1803827.1800000006</v>
      </c>
      <c r="E106" s="174">
        <v>806378.09</v>
      </c>
      <c r="F106" s="174">
        <v>806378.09</v>
      </c>
      <c r="G106" s="74">
        <f t="shared" si="25"/>
        <v>997449.09000000067</v>
      </c>
    </row>
    <row r="107" spans="1:7" x14ac:dyDescent="0.25">
      <c r="A107" s="84" t="s">
        <v>327</v>
      </c>
      <c r="B107" s="174">
        <v>2912000</v>
      </c>
      <c r="C107" s="174">
        <v>-1540000</v>
      </c>
      <c r="D107" s="177">
        <v>1372000</v>
      </c>
      <c r="E107" s="174">
        <v>333398.46000000002</v>
      </c>
      <c r="F107" s="174">
        <v>333398.46000000002</v>
      </c>
      <c r="G107" s="74">
        <f t="shared" si="25"/>
        <v>1038601.54</v>
      </c>
    </row>
    <row r="108" spans="1:7" x14ac:dyDescent="0.25">
      <c r="A108" s="84" t="s">
        <v>328</v>
      </c>
      <c r="B108" s="174">
        <v>2778400</v>
      </c>
      <c r="C108" s="174">
        <v>-2248181.61</v>
      </c>
      <c r="D108" s="177">
        <v>530218.39000000013</v>
      </c>
      <c r="E108" s="174">
        <v>176358.2</v>
      </c>
      <c r="F108" s="174">
        <v>176358.2</v>
      </c>
      <c r="G108" s="74">
        <f t="shared" si="25"/>
        <v>353860.19000000012</v>
      </c>
    </row>
    <row r="109" spans="1:7" x14ac:dyDescent="0.25">
      <c r="A109" s="84" t="s">
        <v>329</v>
      </c>
      <c r="B109" s="177">
        <v>0</v>
      </c>
      <c r="C109" s="177">
        <v>0</v>
      </c>
      <c r="D109" s="177">
        <v>0</v>
      </c>
      <c r="E109" s="177">
        <v>0</v>
      </c>
      <c r="F109" s="177">
        <v>0</v>
      </c>
      <c r="G109" s="74">
        <f t="shared" si="25"/>
        <v>0</v>
      </c>
    </row>
    <row r="110" spans="1:7" x14ac:dyDescent="0.25">
      <c r="A110" s="84" t="s">
        <v>330</v>
      </c>
      <c r="B110" s="174">
        <v>31200</v>
      </c>
      <c r="C110" s="174">
        <v>0</v>
      </c>
      <c r="D110" s="177">
        <v>31200</v>
      </c>
      <c r="E110" s="174">
        <v>0</v>
      </c>
      <c r="F110" s="174">
        <v>0</v>
      </c>
      <c r="G110" s="74">
        <f t="shared" si="25"/>
        <v>31200</v>
      </c>
    </row>
    <row r="111" spans="1:7" x14ac:dyDescent="0.25">
      <c r="A111" s="84" t="s">
        <v>331</v>
      </c>
      <c r="B111" s="174">
        <v>0</v>
      </c>
      <c r="C111" s="174">
        <v>0</v>
      </c>
      <c r="D111" s="177">
        <v>0</v>
      </c>
      <c r="E111" s="174">
        <v>0</v>
      </c>
      <c r="F111" s="174">
        <v>0</v>
      </c>
      <c r="G111" s="74">
        <f t="shared" si="25"/>
        <v>0</v>
      </c>
    </row>
    <row r="112" spans="1:7" x14ac:dyDescent="0.25">
      <c r="A112" s="84" t="s">
        <v>332</v>
      </c>
      <c r="B112" s="174">
        <v>2371200</v>
      </c>
      <c r="C112" s="174">
        <v>3244180.28</v>
      </c>
      <c r="D112" s="177">
        <v>5615380.2799999993</v>
      </c>
      <c r="E112" s="174">
        <v>3745181.85</v>
      </c>
      <c r="F112" s="174">
        <v>3639877.85</v>
      </c>
      <c r="G112" s="74">
        <f t="shared" si="25"/>
        <v>1870198.4299999992</v>
      </c>
    </row>
    <row r="113" spans="1:7" x14ac:dyDescent="0.25">
      <c r="A113" s="83" t="s">
        <v>333</v>
      </c>
      <c r="B113" s="82">
        <f t="shared" ref="B113:G113" si="26">SUM(B114:B122)</f>
        <v>312000</v>
      </c>
      <c r="C113" s="82">
        <f t="shared" si="26"/>
        <v>6656069.6200000001</v>
      </c>
      <c r="D113" s="82">
        <f t="shared" si="26"/>
        <v>6968069.6200000001</v>
      </c>
      <c r="E113" s="82">
        <f t="shared" si="26"/>
        <v>1457006.06</v>
      </c>
      <c r="F113" s="82">
        <f t="shared" si="26"/>
        <v>1457006.06</v>
      </c>
      <c r="G113" s="82">
        <f t="shared" si="26"/>
        <v>5511063.5600000005</v>
      </c>
    </row>
    <row r="114" spans="1:7" x14ac:dyDescent="0.25">
      <c r="A114" s="84" t="s">
        <v>334</v>
      </c>
      <c r="B114" s="177">
        <v>0</v>
      </c>
      <c r="C114" s="177">
        <v>0</v>
      </c>
      <c r="D114" s="177">
        <v>0</v>
      </c>
      <c r="E114" s="177">
        <v>0</v>
      </c>
      <c r="F114" s="177">
        <v>0</v>
      </c>
      <c r="G114" s="74">
        <f>D114-E114</f>
        <v>0</v>
      </c>
    </row>
    <row r="115" spans="1:7" x14ac:dyDescent="0.25">
      <c r="A115" s="84" t="s">
        <v>335</v>
      </c>
      <c r="B115" s="177">
        <v>0</v>
      </c>
      <c r="C115" s="177">
        <v>0</v>
      </c>
      <c r="D115" s="177">
        <v>0</v>
      </c>
      <c r="E115" s="177">
        <v>0</v>
      </c>
      <c r="F115" s="177">
        <v>0</v>
      </c>
      <c r="G115" s="74">
        <f t="shared" ref="G115:G122" si="27">D115-E115</f>
        <v>0</v>
      </c>
    </row>
    <row r="116" spans="1:7" x14ac:dyDescent="0.25">
      <c r="A116" s="84" t="s">
        <v>336</v>
      </c>
      <c r="B116" s="174">
        <v>0</v>
      </c>
      <c r="C116" s="174">
        <v>650000</v>
      </c>
      <c r="D116" s="177">
        <v>650000</v>
      </c>
      <c r="E116" s="174">
        <v>0</v>
      </c>
      <c r="F116" s="174">
        <v>0</v>
      </c>
      <c r="G116" s="74">
        <f t="shared" si="27"/>
        <v>650000</v>
      </c>
    </row>
    <row r="117" spans="1:7" x14ac:dyDescent="0.25">
      <c r="A117" s="84" t="s">
        <v>337</v>
      </c>
      <c r="B117" s="174">
        <v>312000</v>
      </c>
      <c r="C117" s="174">
        <v>6006069.6200000001</v>
      </c>
      <c r="D117" s="177">
        <v>6318069.6200000001</v>
      </c>
      <c r="E117" s="174">
        <v>1457006.06</v>
      </c>
      <c r="F117" s="174">
        <v>1457006.06</v>
      </c>
      <c r="G117" s="74">
        <f t="shared" si="27"/>
        <v>4861063.5600000005</v>
      </c>
    </row>
    <row r="118" spans="1:7" x14ac:dyDescent="0.25">
      <c r="A118" s="84" t="s">
        <v>338</v>
      </c>
      <c r="B118" s="177">
        <v>0</v>
      </c>
      <c r="C118" s="177">
        <v>0</v>
      </c>
      <c r="D118" s="177">
        <v>0</v>
      </c>
      <c r="E118" s="177">
        <v>0</v>
      </c>
      <c r="F118" s="177">
        <v>0</v>
      </c>
      <c r="G118" s="74">
        <f t="shared" si="27"/>
        <v>0</v>
      </c>
    </row>
    <row r="119" spans="1:7" x14ac:dyDescent="0.25">
      <c r="A119" s="84" t="s">
        <v>339</v>
      </c>
      <c r="B119" s="177">
        <v>0</v>
      </c>
      <c r="C119" s="177">
        <v>0</v>
      </c>
      <c r="D119" s="177">
        <v>0</v>
      </c>
      <c r="E119" s="177">
        <v>0</v>
      </c>
      <c r="F119" s="177">
        <v>0</v>
      </c>
      <c r="G119" s="74">
        <f t="shared" si="27"/>
        <v>0</v>
      </c>
    </row>
    <row r="120" spans="1:7" x14ac:dyDescent="0.25">
      <c r="A120" s="84" t="s">
        <v>340</v>
      </c>
      <c r="B120" s="177">
        <v>0</v>
      </c>
      <c r="C120" s="177">
        <v>0</v>
      </c>
      <c r="D120" s="177">
        <v>0</v>
      </c>
      <c r="E120" s="177">
        <v>0</v>
      </c>
      <c r="F120" s="177">
        <v>0</v>
      </c>
      <c r="G120" s="74">
        <f t="shared" si="27"/>
        <v>0</v>
      </c>
    </row>
    <row r="121" spans="1:7" x14ac:dyDescent="0.25">
      <c r="A121" s="84" t="s">
        <v>341</v>
      </c>
      <c r="B121" s="177">
        <v>0</v>
      </c>
      <c r="C121" s="177">
        <v>0</v>
      </c>
      <c r="D121" s="177">
        <v>0</v>
      </c>
      <c r="E121" s="177">
        <v>0</v>
      </c>
      <c r="F121" s="177">
        <v>0</v>
      </c>
      <c r="G121" s="74">
        <f t="shared" si="27"/>
        <v>0</v>
      </c>
    </row>
    <row r="122" spans="1:7" x14ac:dyDescent="0.25">
      <c r="A122" s="84" t="s">
        <v>342</v>
      </c>
      <c r="B122" s="177">
        <v>0</v>
      </c>
      <c r="C122" s="177">
        <v>0</v>
      </c>
      <c r="D122" s="177">
        <v>0</v>
      </c>
      <c r="E122" s="177">
        <v>0</v>
      </c>
      <c r="F122" s="177">
        <v>0</v>
      </c>
      <c r="G122" s="74">
        <f t="shared" si="27"/>
        <v>0</v>
      </c>
    </row>
    <row r="123" spans="1:7" x14ac:dyDescent="0.25">
      <c r="A123" s="83" t="s">
        <v>343</v>
      </c>
      <c r="B123" s="82">
        <f t="shared" ref="B123:G123" si="28">SUM(B124:B132)</f>
        <v>2894160</v>
      </c>
      <c r="C123" s="82">
        <f t="shared" si="28"/>
        <v>25661922.629999999</v>
      </c>
      <c r="D123" s="82">
        <f t="shared" si="28"/>
        <v>28556082.629999999</v>
      </c>
      <c r="E123" s="82">
        <f t="shared" si="28"/>
        <v>0</v>
      </c>
      <c r="F123" s="82">
        <f t="shared" si="28"/>
        <v>0</v>
      </c>
      <c r="G123" s="82">
        <f t="shared" si="28"/>
        <v>28556082.629999999</v>
      </c>
    </row>
    <row r="124" spans="1:7" x14ac:dyDescent="0.25">
      <c r="A124" s="84" t="s">
        <v>344</v>
      </c>
      <c r="B124" s="174">
        <v>41600</v>
      </c>
      <c r="C124" s="174">
        <v>1068288</v>
      </c>
      <c r="D124" s="177">
        <v>1109888</v>
      </c>
      <c r="E124" s="174">
        <v>0</v>
      </c>
      <c r="F124" s="174">
        <v>0</v>
      </c>
      <c r="G124" s="74">
        <f>D124-E124</f>
        <v>1109888</v>
      </c>
    </row>
    <row r="125" spans="1:7" x14ac:dyDescent="0.25">
      <c r="A125" s="84" t="s">
        <v>345</v>
      </c>
      <c r="B125" s="174">
        <v>62400</v>
      </c>
      <c r="C125" s="174">
        <v>1131936</v>
      </c>
      <c r="D125" s="177">
        <v>1194336</v>
      </c>
      <c r="E125" s="174">
        <v>0</v>
      </c>
      <c r="F125" s="174">
        <v>0</v>
      </c>
      <c r="G125" s="74">
        <f t="shared" ref="G125:G132" si="29">D125-E125</f>
        <v>1194336</v>
      </c>
    </row>
    <row r="126" spans="1:7" x14ac:dyDescent="0.25">
      <c r="A126" s="84" t="s">
        <v>346</v>
      </c>
      <c r="B126" s="177">
        <v>0</v>
      </c>
      <c r="C126" s="177">
        <v>0</v>
      </c>
      <c r="D126" s="177">
        <v>0</v>
      </c>
      <c r="E126" s="177">
        <v>0</v>
      </c>
      <c r="F126" s="177">
        <v>0</v>
      </c>
      <c r="G126" s="74">
        <f t="shared" si="29"/>
        <v>0</v>
      </c>
    </row>
    <row r="127" spans="1:7" x14ac:dyDescent="0.25">
      <c r="A127" s="84" t="s">
        <v>347</v>
      </c>
      <c r="B127" s="174">
        <v>2561360</v>
      </c>
      <c r="C127" s="174">
        <v>23690498.629999999</v>
      </c>
      <c r="D127" s="177">
        <v>26251858.629999999</v>
      </c>
      <c r="E127" s="174">
        <v>0</v>
      </c>
      <c r="F127" s="174">
        <v>0</v>
      </c>
      <c r="G127" s="74">
        <f t="shared" si="29"/>
        <v>26251858.629999999</v>
      </c>
    </row>
    <row r="128" spans="1:7" x14ac:dyDescent="0.25">
      <c r="A128" s="84" t="s">
        <v>348</v>
      </c>
      <c r="B128" s="177">
        <v>0</v>
      </c>
      <c r="C128" s="177">
        <v>0</v>
      </c>
      <c r="D128" s="177">
        <v>0</v>
      </c>
      <c r="E128" s="177">
        <v>0</v>
      </c>
      <c r="F128" s="177">
        <v>0</v>
      </c>
      <c r="G128" s="74">
        <f t="shared" si="29"/>
        <v>0</v>
      </c>
    </row>
    <row r="129" spans="1:7" x14ac:dyDescent="0.25">
      <c r="A129" s="84" t="s">
        <v>349</v>
      </c>
      <c r="B129" s="174">
        <v>228800</v>
      </c>
      <c r="C129" s="174">
        <v>-228800</v>
      </c>
      <c r="D129" s="177">
        <v>0</v>
      </c>
      <c r="E129" s="174">
        <v>0</v>
      </c>
      <c r="F129" s="174">
        <v>0</v>
      </c>
      <c r="G129" s="74">
        <f t="shared" si="29"/>
        <v>0</v>
      </c>
    </row>
    <row r="130" spans="1:7" x14ac:dyDescent="0.25">
      <c r="A130" s="84" t="s">
        <v>350</v>
      </c>
      <c r="B130" s="177">
        <v>0</v>
      </c>
      <c r="C130" s="177">
        <v>0</v>
      </c>
      <c r="D130" s="177">
        <v>0</v>
      </c>
      <c r="E130" s="177">
        <v>0</v>
      </c>
      <c r="F130" s="177">
        <v>0</v>
      </c>
      <c r="G130" s="74">
        <f t="shared" si="29"/>
        <v>0</v>
      </c>
    </row>
    <row r="131" spans="1:7" x14ac:dyDescent="0.25">
      <c r="A131" s="84" t="s">
        <v>351</v>
      </c>
      <c r="B131" s="177">
        <v>0</v>
      </c>
      <c r="C131" s="177">
        <v>0</v>
      </c>
      <c r="D131" s="177">
        <v>0</v>
      </c>
      <c r="E131" s="177">
        <v>0</v>
      </c>
      <c r="F131" s="177">
        <v>0</v>
      </c>
      <c r="G131" s="74">
        <f t="shared" si="29"/>
        <v>0</v>
      </c>
    </row>
    <row r="132" spans="1:7" x14ac:dyDescent="0.25">
      <c r="A132" s="84" t="s">
        <v>352</v>
      </c>
      <c r="B132" s="177">
        <v>0</v>
      </c>
      <c r="C132" s="177">
        <v>0</v>
      </c>
      <c r="D132" s="177">
        <v>0</v>
      </c>
      <c r="E132" s="177">
        <v>0</v>
      </c>
      <c r="F132" s="177">
        <v>0</v>
      </c>
      <c r="G132" s="74">
        <f t="shared" si="29"/>
        <v>0</v>
      </c>
    </row>
    <row r="133" spans="1:7" x14ac:dyDescent="0.25">
      <c r="A133" s="83" t="s">
        <v>353</v>
      </c>
      <c r="B133" s="82">
        <f t="shared" ref="B133:G133" si="30">SUM(B134:B136)</f>
        <v>92560000</v>
      </c>
      <c r="C133" s="82">
        <f t="shared" si="30"/>
        <v>68540976.959999993</v>
      </c>
      <c r="D133" s="82">
        <f t="shared" si="30"/>
        <v>161100976.95999998</v>
      </c>
      <c r="E133" s="82">
        <f t="shared" si="30"/>
        <v>51362220.390000001</v>
      </c>
      <c r="F133" s="82">
        <f t="shared" si="30"/>
        <v>51049172.740000002</v>
      </c>
      <c r="G133" s="82">
        <f t="shared" si="30"/>
        <v>109738756.56999998</v>
      </c>
    </row>
    <row r="134" spans="1:7" x14ac:dyDescent="0.25">
      <c r="A134" s="84" t="s">
        <v>354</v>
      </c>
      <c r="B134" s="174">
        <v>92560000</v>
      </c>
      <c r="C134" s="174">
        <v>68180976.959999993</v>
      </c>
      <c r="D134" s="177">
        <v>160740976.95999998</v>
      </c>
      <c r="E134" s="174">
        <v>51362220.390000001</v>
      </c>
      <c r="F134" s="174">
        <v>51049172.740000002</v>
      </c>
      <c r="G134" s="74">
        <f>D134-E134</f>
        <v>109378756.56999998</v>
      </c>
    </row>
    <row r="135" spans="1:7" x14ac:dyDescent="0.25">
      <c r="A135" s="84" t="s">
        <v>355</v>
      </c>
      <c r="B135" s="174">
        <v>0</v>
      </c>
      <c r="C135" s="174">
        <v>360000</v>
      </c>
      <c r="D135" s="177">
        <v>360000</v>
      </c>
      <c r="E135" s="174">
        <v>0</v>
      </c>
      <c r="F135" s="174">
        <v>0</v>
      </c>
      <c r="G135" s="74">
        <f t="shared" ref="G135:G136" si="31">D135-E135</f>
        <v>360000</v>
      </c>
    </row>
    <row r="136" spans="1:7" x14ac:dyDescent="0.25">
      <c r="A136" s="84" t="s">
        <v>356</v>
      </c>
      <c r="B136" s="177">
        <v>0</v>
      </c>
      <c r="C136" s="177">
        <v>0</v>
      </c>
      <c r="D136" s="177">
        <v>0</v>
      </c>
      <c r="E136" s="177">
        <v>0</v>
      </c>
      <c r="F136" s="177">
        <v>0</v>
      </c>
      <c r="G136" s="74">
        <f t="shared" si="31"/>
        <v>0</v>
      </c>
    </row>
    <row r="137" spans="1:7" x14ac:dyDescent="0.25">
      <c r="A137" s="83" t="s">
        <v>357</v>
      </c>
      <c r="B137" s="82">
        <f t="shared" ref="B137:G137" si="32">SUM(B138:B142,B144:B145)</f>
        <v>0</v>
      </c>
      <c r="C137" s="82">
        <f t="shared" si="32"/>
        <v>0</v>
      </c>
      <c r="D137" s="82">
        <f t="shared" si="32"/>
        <v>0</v>
      </c>
      <c r="E137" s="82">
        <f t="shared" si="32"/>
        <v>0</v>
      </c>
      <c r="F137" s="82">
        <f t="shared" si="32"/>
        <v>0</v>
      </c>
      <c r="G137" s="82">
        <f t="shared" si="32"/>
        <v>0</v>
      </c>
    </row>
    <row r="138" spans="1:7" x14ac:dyDescent="0.25">
      <c r="A138" s="84" t="s">
        <v>358</v>
      </c>
      <c r="B138" s="177">
        <v>0</v>
      </c>
      <c r="C138" s="177">
        <v>0</v>
      </c>
      <c r="D138" s="177">
        <v>0</v>
      </c>
      <c r="E138" s="177">
        <v>0</v>
      </c>
      <c r="F138" s="177">
        <v>0</v>
      </c>
      <c r="G138" s="74">
        <f>D138-E138</f>
        <v>0</v>
      </c>
    </row>
    <row r="139" spans="1:7" x14ac:dyDescent="0.25">
      <c r="A139" s="84" t="s">
        <v>359</v>
      </c>
      <c r="B139" s="177">
        <v>0</v>
      </c>
      <c r="C139" s="177">
        <v>0</v>
      </c>
      <c r="D139" s="177">
        <v>0</v>
      </c>
      <c r="E139" s="177">
        <v>0</v>
      </c>
      <c r="F139" s="177">
        <v>0</v>
      </c>
      <c r="G139" s="74">
        <f t="shared" ref="G139:G145" si="33">D139-E139</f>
        <v>0</v>
      </c>
    </row>
    <row r="140" spans="1:7" x14ac:dyDescent="0.25">
      <c r="A140" s="84" t="s">
        <v>360</v>
      </c>
      <c r="B140" s="177">
        <v>0</v>
      </c>
      <c r="C140" s="177">
        <v>0</v>
      </c>
      <c r="D140" s="177">
        <v>0</v>
      </c>
      <c r="E140" s="177">
        <v>0</v>
      </c>
      <c r="F140" s="177">
        <v>0</v>
      </c>
      <c r="G140" s="74">
        <f t="shared" si="33"/>
        <v>0</v>
      </c>
    </row>
    <row r="141" spans="1:7" x14ac:dyDescent="0.25">
      <c r="A141" s="84" t="s">
        <v>361</v>
      </c>
      <c r="B141" s="177">
        <v>0</v>
      </c>
      <c r="C141" s="177">
        <v>0</v>
      </c>
      <c r="D141" s="177">
        <v>0</v>
      </c>
      <c r="E141" s="177">
        <v>0</v>
      </c>
      <c r="F141" s="177">
        <v>0</v>
      </c>
      <c r="G141" s="74">
        <f t="shared" si="33"/>
        <v>0</v>
      </c>
    </row>
    <row r="142" spans="1:7" x14ac:dyDescent="0.25">
      <c r="A142" s="84" t="s">
        <v>362</v>
      </c>
      <c r="B142" s="177">
        <v>0</v>
      </c>
      <c r="C142" s="177">
        <v>0</v>
      </c>
      <c r="D142" s="177">
        <v>0</v>
      </c>
      <c r="E142" s="177">
        <v>0</v>
      </c>
      <c r="F142" s="177">
        <v>0</v>
      </c>
      <c r="G142" s="74">
        <f t="shared" si="33"/>
        <v>0</v>
      </c>
    </row>
    <row r="143" spans="1:7" x14ac:dyDescent="0.25">
      <c r="A143" s="84" t="s">
        <v>363</v>
      </c>
      <c r="B143" s="177">
        <v>0</v>
      </c>
      <c r="C143" s="177">
        <v>0</v>
      </c>
      <c r="D143" s="177">
        <v>0</v>
      </c>
      <c r="E143" s="177">
        <v>0</v>
      </c>
      <c r="F143" s="177">
        <v>0</v>
      </c>
      <c r="G143" s="74">
        <f t="shared" si="33"/>
        <v>0</v>
      </c>
    </row>
    <row r="144" spans="1:7" x14ac:dyDescent="0.25">
      <c r="A144" s="84" t="s">
        <v>364</v>
      </c>
      <c r="B144" s="177">
        <v>0</v>
      </c>
      <c r="C144" s="177">
        <v>0</v>
      </c>
      <c r="D144" s="177">
        <v>0</v>
      </c>
      <c r="E144" s="177">
        <v>0</v>
      </c>
      <c r="F144" s="177">
        <v>0</v>
      </c>
      <c r="G144" s="74">
        <f t="shared" si="33"/>
        <v>0</v>
      </c>
    </row>
    <row r="145" spans="1:7" x14ac:dyDescent="0.25">
      <c r="A145" s="84" t="s">
        <v>365</v>
      </c>
      <c r="B145" s="177">
        <v>0</v>
      </c>
      <c r="C145" s="177">
        <v>0</v>
      </c>
      <c r="D145" s="177">
        <v>0</v>
      </c>
      <c r="E145" s="177">
        <v>0</v>
      </c>
      <c r="F145" s="177">
        <v>0</v>
      </c>
      <c r="G145" s="74">
        <f t="shared" si="33"/>
        <v>0</v>
      </c>
    </row>
    <row r="146" spans="1:7" x14ac:dyDescent="0.25">
      <c r="A146" s="83" t="s">
        <v>366</v>
      </c>
      <c r="B146" s="82">
        <f t="shared" ref="B146:G146" si="34">SUM(B147:B149)</f>
        <v>0</v>
      </c>
      <c r="C146" s="82">
        <f t="shared" si="34"/>
        <v>500000</v>
      </c>
      <c r="D146" s="82">
        <f t="shared" si="34"/>
        <v>500000</v>
      </c>
      <c r="E146" s="82">
        <f t="shared" si="34"/>
        <v>0</v>
      </c>
      <c r="F146" s="82">
        <f t="shared" si="34"/>
        <v>0</v>
      </c>
      <c r="G146" s="82">
        <f t="shared" si="34"/>
        <v>500000</v>
      </c>
    </row>
    <row r="147" spans="1:7" x14ac:dyDescent="0.25">
      <c r="A147" s="84" t="s">
        <v>367</v>
      </c>
      <c r="B147" s="177">
        <v>0</v>
      </c>
      <c r="C147" s="177">
        <v>0</v>
      </c>
      <c r="D147" s="177">
        <v>0</v>
      </c>
      <c r="E147" s="177">
        <v>0</v>
      </c>
      <c r="F147" s="177">
        <v>0</v>
      </c>
      <c r="G147" s="74">
        <f>D147-E147</f>
        <v>0</v>
      </c>
    </row>
    <row r="148" spans="1:7" x14ac:dyDescent="0.25">
      <c r="A148" s="84" t="s">
        <v>368</v>
      </c>
      <c r="B148" s="177">
        <v>0</v>
      </c>
      <c r="C148" s="177">
        <v>0</v>
      </c>
      <c r="D148" s="177">
        <v>0</v>
      </c>
      <c r="E148" s="177">
        <v>0</v>
      </c>
      <c r="F148" s="177">
        <v>0</v>
      </c>
      <c r="G148" s="74">
        <f t="shared" ref="G148:G149" si="35">D148-E148</f>
        <v>0</v>
      </c>
    </row>
    <row r="149" spans="1:7" x14ac:dyDescent="0.25">
      <c r="A149" s="84" t="s">
        <v>369</v>
      </c>
      <c r="B149" s="174">
        <v>0</v>
      </c>
      <c r="C149" s="174">
        <v>500000</v>
      </c>
      <c r="D149" s="177">
        <v>500000</v>
      </c>
      <c r="E149" s="174">
        <v>0</v>
      </c>
      <c r="F149" s="174">
        <v>0</v>
      </c>
      <c r="G149" s="74">
        <f t="shared" si="35"/>
        <v>500000</v>
      </c>
    </row>
    <row r="150" spans="1:7" x14ac:dyDescent="0.25">
      <c r="A150" s="83" t="s">
        <v>370</v>
      </c>
      <c r="B150" s="82">
        <f t="shared" ref="B150:G150" si="36">SUM(B151:B157)</f>
        <v>2503428.5499999998</v>
      </c>
      <c r="C150" s="82">
        <f t="shared" si="36"/>
        <v>0</v>
      </c>
      <c r="D150" s="82">
        <f t="shared" si="36"/>
        <v>2503428.5499999998</v>
      </c>
      <c r="E150" s="82">
        <f t="shared" si="36"/>
        <v>1050242.95</v>
      </c>
      <c r="F150" s="82">
        <f t="shared" si="36"/>
        <v>1050242.95</v>
      </c>
      <c r="G150" s="82">
        <f t="shared" si="36"/>
        <v>1453185.6</v>
      </c>
    </row>
    <row r="151" spans="1:7" x14ac:dyDescent="0.25">
      <c r="A151" s="84" t="s">
        <v>371</v>
      </c>
      <c r="B151" s="174">
        <v>1671428.55</v>
      </c>
      <c r="C151" s="174">
        <v>0</v>
      </c>
      <c r="D151" s="177">
        <v>1671428.55</v>
      </c>
      <c r="E151" s="174">
        <v>803571.42</v>
      </c>
      <c r="F151" s="174">
        <v>803571.42</v>
      </c>
      <c r="G151" s="74">
        <f>D151-E151</f>
        <v>867857.13</v>
      </c>
    </row>
    <row r="152" spans="1:7" x14ac:dyDescent="0.25">
      <c r="A152" s="84" t="s">
        <v>372</v>
      </c>
      <c r="B152" s="174">
        <v>832000</v>
      </c>
      <c r="C152" s="174">
        <v>0</v>
      </c>
      <c r="D152" s="177">
        <v>832000</v>
      </c>
      <c r="E152" s="174">
        <v>246671.53</v>
      </c>
      <c r="F152" s="174">
        <v>246671.53</v>
      </c>
      <c r="G152" s="74">
        <f t="shared" ref="G152:G157" si="37">D152-E152</f>
        <v>585328.47</v>
      </c>
    </row>
    <row r="153" spans="1:7" x14ac:dyDescent="0.25">
      <c r="A153" s="84" t="s">
        <v>373</v>
      </c>
      <c r="B153" s="177">
        <v>0</v>
      </c>
      <c r="C153" s="177">
        <v>0</v>
      </c>
      <c r="D153" s="177">
        <v>0</v>
      </c>
      <c r="E153" s="177">
        <v>0</v>
      </c>
      <c r="F153" s="177">
        <v>0</v>
      </c>
      <c r="G153" s="74">
        <f t="shared" si="37"/>
        <v>0</v>
      </c>
    </row>
    <row r="154" spans="1:7" x14ac:dyDescent="0.25">
      <c r="A154" s="86" t="s">
        <v>374</v>
      </c>
      <c r="B154" s="177">
        <v>0</v>
      </c>
      <c r="C154" s="177">
        <v>0</v>
      </c>
      <c r="D154" s="177">
        <v>0</v>
      </c>
      <c r="E154" s="177">
        <v>0</v>
      </c>
      <c r="F154" s="177">
        <v>0</v>
      </c>
      <c r="G154" s="74">
        <f t="shared" si="37"/>
        <v>0</v>
      </c>
    </row>
    <row r="155" spans="1:7" x14ac:dyDescent="0.25">
      <c r="A155" s="84" t="s">
        <v>375</v>
      </c>
      <c r="B155" s="177">
        <v>0</v>
      </c>
      <c r="C155" s="177">
        <v>0</v>
      </c>
      <c r="D155" s="177">
        <v>0</v>
      </c>
      <c r="E155" s="177">
        <v>0</v>
      </c>
      <c r="F155" s="177">
        <v>0</v>
      </c>
      <c r="G155" s="74">
        <f t="shared" si="37"/>
        <v>0</v>
      </c>
    </row>
    <row r="156" spans="1:7" x14ac:dyDescent="0.25">
      <c r="A156" s="84" t="s">
        <v>376</v>
      </c>
      <c r="B156" s="177">
        <v>0</v>
      </c>
      <c r="C156" s="177">
        <v>0</v>
      </c>
      <c r="D156" s="177">
        <v>0</v>
      </c>
      <c r="E156" s="177">
        <v>0</v>
      </c>
      <c r="F156" s="177">
        <v>0</v>
      </c>
      <c r="G156" s="74">
        <f t="shared" si="37"/>
        <v>0</v>
      </c>
    </row>
    <row r="157" spans="1:7" x14ac:dyDescent="0.25">
      <c r="A157" s="84" t="s">
        <v>377</v>
      </c>
      <c r="B157" s="177">
        <v>0</v>
      </c>
      <c r="C157" s="177">
        <v>0</v>
      </c>
      <c r="D157" s="177">
        <v>0</v>
      </c>
      <c r="E157" s="177">
        <v>0</v>
      </c>
      <c r="F157" s="177">
        <v>0</v>
      </c>
      <c r="G157" s="74">
        <f t="shared" si="37"/>
        <v>0</v>
      </c>
    </row>
    <row r="158" spans="1:7" x14ac:dyDescent="0.25">
      <c r="A158" s="87"/>
      <c r="B158" s="88"/>
      <c r="C158" s="88"/>
      <c r="D158" s="88"/>
      <c r="E158" s="88"/>
      <c r="F158" s="88"/>
      <c r="G158" s="88"/>
    </row>
    <row r="159" spans="1:7" x14ac:dyDescent="0.25">
      <c r="A159" s="29" t="s">
        <v>379</v>
      </c>
      <c r="B159" s="89">
        <f t="shared" ref="B159:G159" si="38">B9+B84</f>
        <v>567840000</v>
      </c>
      <c r="C159" s="89">
        <f t="shared" si="38"/>
        <v>210285339.47999999</v>
      </c>
      <c r="D159" s="89">
        <f>D9+D84</f>
        <v>778125339.48000002</v>
      </c>
      <c r="E159" s="89">
        <f t="shared" si="38"/>
        <v>270177119.72999996</v>
      </c>
      <c r="F159" s="89">
        <f t="shared" si="38"/>
        <v>268368014.00999999</v>
      </c>
      <c r="G159" s="89">
        <f t="shared" si="38"/>
        <v>507948219.75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G29:G37 G39:G47 G49:G57 G59:G61 G63:G70 B103:C103 B93:C93 E93:F93 G11:G17 B83:F85 B113:F113 B123:F123 B133:F133 B137:F137 B150:F150 B158:F158 B159:C159 E159:F159 E103:F103 B146:F146" unlockedFormula="1"/>
    <ignoredError sqref="G18 G28 G38 G48 G58 G62 G71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9"/>
  <sheetViews>
    <sheetView showGridLines="0" zoomScale="70" zoomScaleNormal="70" workbookViewId="0">
      <selection activeCell="B78" sqref="B7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0" t="s">
        <v>380</v>
      </c>
      <c r="B1" s="201"/>
      <c r="C1" s="201"/>
      <c r="D1" s="201"/>
      <c r="E1" s="201"/>
      <c r="F1" s="201"/>
      <c r="G1" s="202"/>
    </row>
    <row r="2" spans="1:7" ht="15" customHeight="1" x14ac:dyDescent="0.25">
      <c r="A2" s="109" t="str">
        <f>'Formato 1'!A2</f>
        <v>Municipio de Valle de Santiago, Gto.</v>
      </c>
      <c r="B2" s="110"/>
      <c r="C2" s="110"/>
      <c r="D2" s="110"/>
      <c r="E2" s="110"/>
      <c r="F2" s="110"/>
      <c r="G2" s="111"/>
    </row>
    <row r="3" spans="1:7" ht="15" customHeight="1" x14ac:dyDescent="0.25">
      <c r="A3" s="112" t="s">
        <v>296</v>
      </c>
      <c r="B3" s="113"/>
      <c r="C3" s="113"/>
      <c r="D3" s="113"/>
      <c r="E3" s="113"/>
      <c r="F3" s="113"/>
      <c r="G3" s="114"/>
    </row>
    <row r="4" spans="1:7" ht="15" customHeight="1" x14ac:dyDescent="0.25">
      <c r="A4" s="112" t="s">
        <v>381</v>
      </c>
      <c r="B4" s="113"/>
      <c r="C4" s="113"/>
      <c r="D4" s="113"/>
      <c r="E4" s="113"/>
      <c r="F4" s="113"/>
      <c r="G4" s="114"/>
    </row>
    <row r="5" spans="1:7" ht="15" customHeight="1" x14ac:dyDescent="0.25">
      <c r="A5" s="112" t="str">
        <f>'Formato 3'!A4</f>
        <v>Del 1 de Enero al 30 de junio de 2025 (b)</v>
      </c>
      <c r="B5" s="113"/>
      <c r="C5" s="113"/>
      <c r="D5" s="113"/>
      <c r="E5" s="113"/>
      <c r="F5" s="113"/>
      <c r="G5" s="114"/>
    </row>
    <row r="6" spans="1:7" x14ac:dyDescent="0.25">
      <c r="A6" s="115" t="s">
        <v>2</v>
      </c>
      <c r="B6" s="116"/>
      <c r="C6" s="116"/>
      <c r="D6" s="116"/>
      <c r="E6" s="116"/>
      <c r="F6" s="116"/>
      <c r="G6" s="117"/>
    </row>
    <row r="7" spans="1:7" ht="15" customHeight="1" x14ac:dyDescent="0.25">
      <c r="A7" s="195" t="s">
        <v>4</v>
      </c>
      <c r="B7" s="197" t="s">
        <v>298</v>
      </c>
      <c r="C7" s="197"/>
      <c r="D7" s="197"/>
      <c r="E7" s="197"/>
      <c r="F7" s="197"/>
      <c r="G7" s="199" t="s">
        <v>299</v>
      </c>
    </row>
    <row r="8" spans="1:7" ht="30" x14ac:dyDescent="0.25">
      <c r="A8" s="196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8"/>
    </row>
    <row r="9" spans="1:7" ht="15.75" customHeight="1" x14ac:dyDescent="0.25">
      <c r="A9" s="26" t="s">
        <v>382</v>
      </c>
      <c r="B9" s="30">
        <f>SUM(B10:B59)</f>
        <v>335920000.00999999</v>
      </c>
      <c r="C9" s="30">
        <f t="shared" ref="C9:G9" si="0">SUM(C10:C59)</f>
        <v>126147271.07000001</v>
      </c>
      <c r="D9" s="30">
        <f t="shared" si="0"/>
        <v>462067271.08000004</v>
      </c>
      <c r="E9" s="30">
        <f t="shared" si="0"/>
        <v>168612760.94000006</v>
      </c>
      <c r="F9" s="30">
        <f t="shared" si="0"/>
        <v>167880272.67000005</v>
      </c>
      <c r="G9" s="30">
        <f t="shared" si="0"/>
        <v>293454510.1400001</v>
      </c>
    </row>
    <row r="10" spans="1:7" x14ac:dyDescent="0.25">
      <c r="A10" s="165" t="s">
        <v>588</v>
      </c>
      <c r="B10" s="182">
        <v>4384594.13</v>
      </c>
      <c r="C10" s="182">
        <v>-380541.8</v>
      </c>
      <c r="D10" s="183">
        <v>4004052.33</v>
      </c>
      <c r="E10" s="182">
        <v>1437219.19</v>
      </c>
      <c r="F10" s="182">
        <v>1437219.19</v>
      </c>
      <c r="G10" s="183">
        <v>2566833.14</v>
      </c>
    </row>
    <row r="11" spans="1:7" x14ac:dyDescent="0.25">
      <c r="A11" s="165" t="s">
        <v>589</v>
      </c>
      <c r="B11" s="182">
        <v>1788874.68</v>
      </c>
      <c r="C11" s="182">
        <v>622560.30000000005</v>
      </c>
      <c r="D11" s="183">
        <v>2411434.98</v>
      </c>
      <c r="E11" s="182">
        <v>639364.5</v>
      </c>
      <c r="F11" s="182">
        <v>639364.5</v>
      </c>
      <c r="G11" s="183">
        <v>1772070.48</v>
      </c>
    </row>
    <row r="12" spans="1:7" x14ac:dyDescent="0.25">
      <c r="A12" s="165" t="s">
        <v>590</v>
      </c>
      <c r="B12" s="182">
        <v>9087353.5999999996</v>
      </c>
      <c r="C12" s="182">
        <v>620921.53</v>
      </c>
      <c r="D12" s="183">
        <v>9708275.129999999</v>
      </c>
      <c r="E12" s="182">
        <v>4101464.7</v>
      </c>
      <c r="F12" s="182">
        <v>4101464.7</v>
      </c>
      <c r="G12" s="183">
        <v>5606810.4299999988</v>
      </c>
    </row>
    <row r="13" spans="1:7" x14ac:dyDescent="0.25">
      <c r="A13" s="165" t="s">
        <v>591</v>
      </c>
      <c r="B13" s="182">
        <v>3337621.33</v>
      </c>
      <c r="C13" s="182">
        <v>-189272</v>
      </c>
      <c r="D13" s="183">
        <v>3148349.33</v>
      </c>
      <c r="E13" s="182">
        <v>1032721.37</v>
      </c>
      <c r="F13" s="182">
        <v>1031763.37</v>
      </c>
      <c r="G13" s="183">
        <v>2115627.96</v>
      </c>
    </row>
    <row r="14" spans="1:7" x14ac:dyDescent="0.25">
      <c r="A14" s="165" t="s">
        <v>612</v>
      </c>
      <c r="B14" s="182">
        <v>4045641.6</v>
      </c>
      <c r="C14" s="182">
        <v>0</v>
      </c>
      <c r="D14" s="183">
        <v>4045641.6</v>
      </c>
      <c r="E14" s="182">
        <v>1472829.37</v>
      </c>
      <c r="F14" s="182">
        <v>1472829.37</v>
      </c>
      <c r="G14" s="183">
        <v>2572812.23</v>
      </c>
    </row>
    <row r="15" spans="1:7" x14ac:dyDescent="0.25">
      <c r="A15" s="165" t="s">
        <v>613</v>
      </c>
      <c r="B15" s="182">
        <v>2677198.9300000002</v>
      </c>
      <c r="C15" s="182">
        <v>3664627.39</v>
      </c>
      <c r="D15" s="183">
        <v>6341826.3200000003</v>
      </c>
      <c r="E15" s="182">
        <v>2660578.87</v>
      </c>
      <c r="F15" s="182">
        <v>2660578.87</v>
      </c>
      <c r="G15" s="183">
        <v>3681247.45</v>
      </c>
    </row>
    <row r="16" spans="1:7" x14ac:dyDescent="0.25">
      <c r="A16" s="165" t="s">
        <v>614</v>
      </c>
      <c r="B16" s="182">
        <v>1018645.33</v>
      </c>
      <c r="C16" s="182">
        <v>-251888</v>
      </c>
      <c r="D16" s="183">
        <v>766757.33</v>
      </c>
      <c r="E16" s="182">
        <v>52201</v>
      </c>
      <c r="F16" s="182">
        <v>52201</v>
      </c>
      <c r="G16" s="183">
        <v>714556.33</v>
      </c>
    </row>
    <row r="17" spans="1:7" x14ac:dyDescent="0.25">
      <c r="A17" s="165" t="s">
        <v>592</v>
      </c>
      <c r="B17" s="182">
        <v>498784</v>
      </c>
      <c r="C17" s="182">
        <v>0</v>
      </c>
      <c r="D17" s="183">
        <v>498784</v>
      </c>
      <c r="E17" s="182">
        <v>209081.2</v>
      </c>
      <c r="F17" s="182">
        <v>209081.2</v>
      </c>
      <c r="G17" s="183">
        <v>289702.8</v>
      </c>
    </row>
    <row r="18" spans="1:7" x14ac:dyDescent="0.25">
      <c r="A18" s="165" t="s">
        <v>615</v>
      </c>
      <c r="B18" s="182">
        <v>1432870.4</v>
      </c>
      <c r="C18" s="182">
        <v>100000</v>
      </c>
      <c r="D18" s="183">
        <v>1532870.4</v>
      </c>
      <c r="E18" s="182">
        <v>525068.19999999995</v>
      </c>
      <c r="F18" s="182">
        <v>525068.19999999995</v>
      </c>
      <c r="G18" s="183">
        <v>1007802.2</v>
      </c>
    </row>
    <row r="19" spans="1:7" x14ac:dyDescent="0.25">
      <c r="A19" s="165" t="s">
        <v>616</v>
      </c>
      <c r="B19" s="182">
        <v>0</v>
      </c>
      <c r="C19" s="182">
        <v>251888</v>
      </c>
      <c r="D19" s="183">
        <v>251888</v>
      </c>
      <c r="E19" s="182">
        <v>0</v>
      </c>
      <c r="F19" s="182">
        <v>0</v>
      </c>
      <c r="G19" s="183">
        <v>251888</v>
      </c>
    </row>
    <row r="20" spans="1:7" x14ac:dyDescent="0.25">
      <c r="A20" s="165" t="s">
        <v>593</v>
      </c>
      <c r="B20" s="182">
        <v>71834095.75</v>
      </c>
      <c r="C20" s="182">
        <v>11745556.24</v>
      </c>
      <c r="D20" s="183">
        <v>83579651.989999995</v>
      </c>
      <c r="E20" s="182">
        <v>16452202.07</v>
      </c>
      <c r="F20" s="182">
        <v>16416850.85</v>
      </c>
      <c r="G20" s="183">
        <v>67127449.919999987</v>
      </c>
    </row>
    <row r="21" spans="1:7" x14ac:dyDescent="0.25">
      <c r="A21" s="165" t="s">
        <v>594</v>
      </c>
      <c r="B21" s="182">
        <v>2859799.47</v>
      </c>
      <c r="C21" s="182">
        <v>-446755</v>
      </c>
      <c r="D21" s="183">
        <v>2413044.4700000002</v>
      </c>
      <c r="E21" s="182">
        <v>1092671.75</v>
      </c>
      <c r="F21" s="182">
        <v>1092671.75</v>
      </c>
      <c r="G21" s="183">
        <v>1320372.7200000002</v>
      </c>
    </row>
    <row r="22" spans="1:7" x14ac:dyDescent="0.25">
      <c r="A22" s="165" t="s">
        <v>595</v>
      </c>
      <c r="B22" s="182">
        <v>2697219.2</v>
      </c>
      <c r="C22" s="182">
        <v>-71259</v>
      </c>
      <c r="D22" s="183">
        <v>2625960.2000000002</v>
      </c>
      <c r="E22" s="182">
        <v>773034.58</v>
      </c>
      <c r="F22" s="182">
        <v>773034.58</v>
      </c>
      <c r="G22" s="183">
        <v>1852925.62</v>
      </c>
    </row>
    <row r="23" spans="1:7" x14ac:dyDescent="0.25">
      <c r="A23" s="165" t="s">
        <v>617</v>
      </c>
      <c r="B23" s="182">
        <v>8984075.7300000004</v>
      </c>
      <c r="C23" s="182">
        <v>52491195.109999999</v>
      </c>
      <c r="D23" s="183">
        <v>61475270.840000004</v>
      </c>
      <c r="E23" s="182">
        <v>20847068.579999998</v>
      </c>
      <c r="F23" s="182">
        <v>20847068.579999998</v>
      </c>
      <c r="G23" s="183">
        <v>40628202.260000005</v>
      </c>
    </row>
    <row r="24" spans="1:7" x14ac:dyDescent="0.25">
      <c r="A24" s="165" t="s">
        <v>618</v>
      </c>
      <c r="B24" s="182">
        <v>1808310.4</v>
      </c>
      <c r="C24" s="182">
        <v>-24158</v>
      </c>
      <c r="D24" s="183">
        <v>1784152.4</v>
      </c>
      <c r="E24" s="182">
        <v>765776.62</v>
      </c>
      <c r="F24" s="182">
        <v>765776.62</v>
      </c>
      <c r="G24" s="183">
        <v>1018375.7799999999</v>
      </c>
    </row>
    <row r="25" spans="1:7" x14ac:dyDescent="0.25">
      <c r="A25" s="165" t="s">
        <v>619</v>
      </c>
      <c r="B25" s="182">
        <v>19697744.530000001</v>
      </c>
      <c r="C25" s="182">
        <v>627</v>
      </c>
      <c r="D25" s="183">
        <v>19698371.530000001</v>
      </c>
      <c r="E25" s="182">
        <v>4951882.32</v>
      </c>
      <c r="F25" s="182">
        <v>4951882.32</v>
      </c>
      <c r="G25" s="183">
        <v>14746489.210000001</v>
      </c>
    </row>
    <row r="26" spans="1:7" x14ac:dyDescent="0.25">
      <c r="A26" s="165" t="s">
        <v>620</v>
      </c>
      <c r="B26" s="182">
        <v>9857249.0700000003</v>
      </c>
      <c r="C26" s="182">
        <v>7246649.5199999996</v>
      </c>
      <c r="D26" s="183">
        <v>17103898.59</v>
      </c>
      <c r="E26" s="182">
        <v>6447531.3600000003</v>
      </c>
      <c r="F26" s="182">
        <v>6447531.3600000003</v>
      </c>
      <c r="G26" s="183">
        <v>10656367.23</v>
      </c>
    </row>
    <row r="27" spans="1:7" x14ac:dyDescent="0.25">
      <c r="A27" s="165" t="s">
        <v>621</v>
      </c>
      <c r="B27" s="182">
        <v>4973114.67</v>
      </c>
      <c r="C27" s="182">
        <v>16929</v>
      </c>
      <c r="D27" s="183">
        <v>4990043.67</v>
      </c>
      <c r="E27" s="182">
        <v>2107198.5</v>
      </c>
      <c r="F27" s="182">
        <v>2107198.5</v>
      </c>
      <c r="G27" s="183">
        <v>2882845.17</v>
      </c>
    </row>
    <row r="28" spans="1:7" x14ac:dyDescent="0.25">
      <c r="A28" s="165" t="s">
        <v>622</v>
      </c>
      <c r="B28" s="182">
        <v>4635765.33</v>
      </c>
      <c r="C28" s="182">
        <v>627</v>
      </c>
      <c r="D28" s="183">
        <v>4636392.33</v>
      </c>
      <c r="E28" s="182">
        <v>2017327</v>
      </c>
      <c r="F28" s="182">
        <v>2003987</v>
      </c>
      <c r="G28" s="183">
        <v>2619065.33</v>
      </c>
    </row>
    <row r="29" spans="1:7" x14ac:dyDescent="0.25">
      <c r="A29" s="165" t="s">
        <v>623</v>
      </c>
      <c r="B29" s="182">
        <v>3273048.53</v>
      </c>
      <c r="C29" s="182">
        <v>-40730</v>
      </c>
      <c r="D29" s="183">
        <v>3232318.53</v>
      </c>
      <c r="E29" s="182">
        <v>1262413.5</v>
      </c>
      <c r="F29" s="182">
        <v>1262413.5</v>
      </c>
      <c r="G29" s="183">
        <v>1969905.0299999998</v>
      </c>
    </row>
    <row r="30" spans="1:7" x14ac:dyDescent="0.25">
      <c r="A30" s="165" t="s">
        <v>624</v>
      </c>
      <c r="B30" s="182">
        <v>3393949.87</v>
      </c>
      <c r="C30" s="182">
        <v>187424</v>
      </c>
      <c r="D30" s="183">
        <v>3581373.87</v>
      </c>
      <c r="E30" s="182">
        <v>1399276.31</v>
      </c>
      <c r="F30" s="182">
        <v>1399276.31</v>
      </c>
      <c r="G30" s="183">
        <v>2182097.56</v>
      </c>
    </row>
    <row r="31" spans="1:7" x14ac:dyDescent="0.25">
      <c r="A31" s="165" t="s">
        <v>625</v>
      </c>
      <c r="B31" s="182">
        <v>9570962.1300000008</v>
      </c>
      <c r="C31" s="182">
        <v>6633381.2599999998</v>
      </c>
      <c r="D31" s="183">
        <v>16204343.390000001</v>
      </c>
      <c r="E31" s="182">
        <v>3094450.72</v>
      </c>
      <c r="F31" s="182">
        <v>3094450.72</v>
      </c>
      <c r="G31" s="183">
        <v>13109892.67</v>
      </c>
    </row>
    <row r="32" spans="1:7" x14ac:dyDescent="0.25">
      <c r="A32" s="165" t="s">
        <v>596</v>
      </c>
      <c r="B32" s="182">
        <v>4132310.4</v>
      </c>
      <c r="C32" s="182">
        <v>8973600</v>
      </c>
      <c r="D32" s="183">
        <v>13105910.4</v>
      </c>
      <c r="E32" s="182">
        <v>509189.67</v>
      </c>
      <c r="F32" s="182">
        <v>509189.67</v>
      </c>
      <c r="G32" s="183">
        <v>12596720.73</v>
      </c>
    </row>
    <row r="33" spans="1:7" x14ac:dyDescent="0.25">
      <c r="A33" s="165" t="s">
        <v>626</v>
      </c>
      <c r="B33" s="182">
        <v>2051795.2</v>
      </c>
      <c r="C33" s="182">
        <v>3480000</v>
      </c>
      <c r="D33" s="183">
        <v>5531795.2000000002</v>
      </c>
      <c r="E33" s="182">
        <v>1514064.65</v>
      </c>
      <c r="F33" s="182">
        <v>1514064.65</v>
      </c>
      <c r="G33" s="183">
        <v>4017730.5500000003</v>
      </c>
    </row>
    <row r="34" spans="1:7" x14ac:dyDescent="0.25">
      <c r="A34" s="165" t="s">
        <v>627</v>
      </c>
      <c r="B34" s="182">
        <v>864337.07</v>
      </c>
      <c r="C34" s="182">
        <v>-379254</v>
      </c>
      <c r="D34" s="183">
        <v>485083.06999999995</v>
      </c>
      <c r="E34" s="182">
        <v>130161.49</v>
      </c>
      <c r="F34" s="182">
        <v>130161.49</v>
      </c>
      <c r="G34" s="183">
        <v>354921.57999999996</v>
      </c>
    </row>
    <row r="35" spans="1:7" x14ac:dyDescent="0.25">
      <c r="A35" s="165" t="s">
        <v>628</v>
      </c>
      <c r="B35" s="182">
        <v>0</v>
      </c>
      <c r="C35" s="182">
        <v>2690475.1</v>
      </c>
      <c r="D35" s="183">
        <v>2690475.1</v>
      </c>
      <c r="E35" s="182">
        <v>2289189.1</v>
      </c>
      <c r="F35" s="182">
        <v>2287275.1</v>
      </c>
      <c r="G35" s="183">
        <v>401286</v>
      </c>
    </row>
    <row r="36" spans="1:7" x14ac:dyDescent="0.25">
      <c r="A36" s="165" t="s">
        <v>629</v>
      </c>
      <c r="B36" s="182">
        <v>0</v>
      </c>
      <c r="C36" s="182">
        <v>200000</v>
      </c>
      <c r="D36" s="183">
        <v>200000</v>
      </c>
      <c r="E36" s="182">
        <v>0</v>
      </c>
      <c r="F36" s="182">
        <v>0</v>
      </c>
      <c r="G36" s="183">
        <v>200000</v>
      </c>
    </row>
    <row r="37" spans="1:7" x14ac:dyDescent="0.25">
      <c r="A37" s="165" t="s">
        <v>630</v>
      </c>
      <c r="B37" s="182">
        <v>3002715.73</v>
      </c>
      <c r="C37" s="182">
        <v>627</v>
      </c>
      <c r="D37" s="183">
        <v>3003342.73</v>
      </c>
      <c r="E37" s="182">
        <v>1076781.58</v>
      </c>
      <c r="F37" s="182">
        <v>1076781.58</v>
      </c>
      <c r="G37" s="183">
        <v>1926561.15</v>
      </c>
    </row>
    <row r="38" spans="1:7" x14ac:dyDescent="0.25">
      <c r="A38" s="165" t="s">
        <v>597</v>
      </c>
      <c r="B38" s="182">
        <v>279288.53000000003</v>
      </c>
      <c r="C38" s="182">
        <v>106000</v>
      </c>
      <c r="D38" s="183">
        <v>385288.53</v>
      </c>
      <c r="E38" s="182">
        <v>92790.43</v>
      </c>
      <c r="F38" s="182">
        <v>92790.43</v>
      </c>
      <c r="G38" s="183">
        <v>292498.10000000003</v>
      </c>
    </row>
    <row r="39" spans="1:7" x14ac:dyDescent="0.25">
      <c r="A39" s="165" t="s">
        <v>631</v>
      </c>
      <c r="B39" s="182">
        <v>11911427.199999999</v>
      </c>
      <c r="C39" s="182">
        <v>-5360972.99</v>
      </c>
      <c r="D39" s="183">
        <v>6550454.209999999</v>
      </c>
      <c r="E39" s="182">
        <v>2215978.94</v>
      </c>
      <c r="F39" s="182">
        <v>2195203.94</v>
      </c>
      <c r="G39" s="183">
        <v>4334475.2699999996</v>
      </c>
    </row>
    <row r="40" spans="1:7" x14ac:dyDescent="0.25">
      <c r="A40" s="165" t="s">
        <v>632</v>
      </c>
      <c r="B40" s="182">
        <v>35058464.170000002</v>
      </c>
      <c r="C40" s="182">
        <v>373398.4</v>
      </c>
      <c r="D40" s="183">
        <v>35431862.57</v>
      </c>
      <c r="E40" s="182">
        <v>13133534.82</v>
      </c>
      <c r="F40" s="182">
        <v>12556968.02</v>
      </c>
      <c r="G40" s="183">
        <v>22298327.75</v>
      </c>
    </row>
    <row r="41" spans="1:7" x14ac:dyDescent="0.25">
      <c r="A41" s="165" t="s">
        <v>633</v>
      </c>
      <c r="B41" s="182">
        <v>3875534.93</v>
      </c>
      <c r="C41" s="182">
        <v>14221095.060000001</v>
      </c>
      <c r="D41" s="183">
        <v>18096629.990000002</v>
      </c>
      <c r="E41" s="182">
        <v>8545204.3000000007</v>
      </c>
      <c r="F41" s="182">
        <v>8477880.0099999998</v>
      </c>
      <c r="G41" s="183">
        <v>9551425.6900000013</v>
      </c>
    </row>
    <row r="42" spans="1:7" x14ac:dyDescent="0.25">
      <c r="A42" s="165" t="s">
        <v>598</v>
      </c>
      <c r="B42" s="182">
        <v>3643770.67</v>
      </c>
      <c r="C42" s="182">
        <v>3429049</v>
      </c>
      <c r="D42" s="183">
        <v>7072819.6699999999</v>
      </c>
      <c r="E42" s="182">
        <v>2438888.0099999998</v>
      </c>
      <c r="F42" s="182">
        <v>2438888.0099999998</v>
      </c>
      <c r="G42" s="183">
        <v>4633931.66</v>
      </c>
    </row>
    <row r="43" spans="1:7" x14ac:dyDescent="0.25">
      <c r="A43" s="165" t="s">
        <v>599</v>
      </c>
      <c r="B43" s="182">
        <v>816652.80000000005</v>
      </c>
      <c r="C43" s="182">
        <v>0</v>
      </c>
      <c r="D43" s="183">
        <v>816652.80000000005</v>
      </c>
      <c r="E43" s="182">
        <v>340718.92</v>
      </c>
      <c r="F43" s="182">
        <v>340718.92</v>
      </c>
      <c r="G43" s="183">
        <v>475933.88000000006</v>
      </c>
    </row>
    <row r="44" spans="1:7" x14ac:dyDescent="0.25">
      <c r="A44" s="165" t="s">
        <v>600</v>
      </c>
      <c r="B44" s="182">
        <v>20501243.73</v>
      </c>
      <c r="C44" s="182">
        <v>-2152000</v>
      </c>
      <c r="D44" s="183">
        <v>18349243.73</v>
      </c>
      <c r="E44" s="182">
        <v>16254095.640000001</v>
      </c>
      <c r="F44" s="182">
        <v>16248921.640000001</v>
      </c>
      <c r="G44" s="183">
        <v>2095148.0899999999</v>
      </c>
    </row>
    <row r="45" spans="1:7" x14ac:dyDescent="0.25">
      <c r="A45" s="165" t="s">
        <v>634</v>
      </c>
      <c r="B45" s="182">
        <v>4807533.87</v>
      </c>
      <c r="C45" s="182">
        <v>634992</v>
      </c>
      <c r="D45" s="183">
        <v>5442525.8700000001</v>
      </c>
      <c r="E45" s="182">
        <v>1614648.23</v>
      </c>
      <c r="F45" s="182">
        <v>1604509.83</v>
      </c>
      <c r="G45" s="183">
        <v>3827877.64</v>
      </c>
    </row>
    <row r="46" spans="1:7" x14ac:dyDescent="0.25">
      <c r="A46" s="165" t="s">
        <v>635</v>
      </c>
      <c r="B46" s="182">
        <v>2921883.31</v>
      </c>
      <c r="C46" s="182">
        <v>1020437.75</v>
      </c>
      <c r="D46" s="183">
        <v>3942321.06</v>
      </c>
      <c r="E46" s="182">
        <v>1181918.1200000001</v>
      </c>
      <c r="F46" s="182">
        <v>1181918.1200000001</v>
      </c>
      <c r="G46" s="183">
        <v>2760402.94</v>
      </c>
    </row>
    <row r="47" spans="1:7" x14ac:dyDescent="0.25">
      <c r="A47" s="165" t="s">
        <v>601</v>
      </c>
      <c r="B47" s="182">
        <v>8324579.2000000002</v>
      </c>
      <c r="C47" s="182">
        <v>1640943.01</v>
      </c>
      <c r="D47" s="183">
        <v>9965522.2100000009</v>
      </c>
      <c r="E47" s="182">
        <v>2608732.46</v>
      </c>
      <c r="F47" s="182">
        <v>2608732.46</v>
      </c>
      <c r="G47" s="183">
        <v>7356789.7500000009</v>
      </c>
    </row>
    <row r="48" spans="1:7" x14ac:dyDescent="0.25">
      <c r="A48" s="165" t="s">
        <v>636</v>
      </c>
      <c r="B48" s="182">
        <v>12357840.6</v>
      </c>
      <c r="C48" s="182">
        <v>7030633.5300000003</v>
      </c>
      <c r="D48" s="183">
        <v>19388474.129999999</v>
      </c>
      <c r="E48" s="182">
        <v>18223330.739999998</v>
      </c>
      <c r="F48" s="182">
        <v>18223330.739999998</v>
      </c>
      <c r="G48" s="183">
        <v>1165143.3900000006</v>
      </c>
    </row>
    <row r="49" spans="1:7" x14ac:dyDescent="0.25">
      <c r="A49" s="165" t="s">
        <v>637</v>
      </c>
      <c r="B49" s="182">
        <v>11338121.6</v>
      </c>
      <c r="C49" s="182">
        <v>320627</v>
      </c>
      <c r="D49" s="183">
        <v>11658748.6</v>
      </c>
      <c r="E49" s="182">
        <v>2381039.02</v>
      </c>
      <c r="F49" s="182">
        <v>2381039.02</v>
      </c>
      <c r="G49" s="183">
        <v>9277709.5800000001</v>
      </c>
    </row>
    <row r="50" spans="1:7" x14ac:dyDescent="0.25">
      <c r="A50" s="165" t="s">
        <v>602</v>
      </c>
      <c r="B50" s="182">
        <v>2817778.14</v>
      </c>
      <c r="C50" s="182">
        <v>34510</v>
      </c>
      <c r="D50" s="183">
        <v>2852288.14</v>
      </c>
      <c r="E50" s="182">
        <v>1357276.36</v>
      </c>
      <c r="F50" s="182">
        <v>1357276.36</v>
      </c>
      <c r="G50" s="183">
        <v>1495011.78</v>
      </c>
    </row>
    <row r="51" spans="1:7" x14ac:dyDescent="0.25">
      <c r="A51" s="165" t="s">
        <v>603</v>
      </c>
      <c r="B51" s="182">
        <v>4439034.67</v>
      </c>
      <c r="C51" s="182">
        <v>33167</v>
      </c>
      <c r="D51" s="183">
        <v>4472201.67</v>
      </c>
      <c r="E51" s="182">
        <v>1766227.24</v>
      </c>
      <c r="F51" s="182">
        <v>1766227.24</v>
      </c>
      <c r="G51" s="183">
        <v>2705974.4299999997</v>
      </c>
    </row>
    <row r="52" spans="1:7" x14ac:dyDescent="0.25">
      <c r="A52" s="165" t="s">
        <v>604</v>
      </c>
      <c r="B52" s="182">
        <v>1592334.4</v>
      </c>
      <c r="C52" s="182">
        <v>84149</v>
      </c>
      <c r="D52" s="183">
        <v>1676483.4</v>
      </c>
      <c r="E52" s="182">
        <v>659485.99</v>
      </c>
      <c r="F52" s="182">
        <v>659485.99</v>
      </c>
      <c r="G52" s="183">
        <v>1016997.4099999999</v>
      </c>
    </row>
    <row r="53" spans="1:7" x14ac:dyDescent="0.25">
      <c r="A53" s="165" t="s">
        <v>638</v>
      </c>
      <c r="B53" s="182">
        <v>2615571.7400000002</v>
      </c>
      <c r="C53" s="182">
        <v>-51778</v>
      </c>
      <c r="D53" s="183">
        <v>2563793.7400000002</v>
      </c>
      <c r="E53" s="182">
        <v>717248.17</v>
      </c>
      <c r="F53" s="182">
        <v>717248.17</v>
      </c>
      <c r="G53" s="183">
        <v>1846545.5700000003</v>
      </c>
    </row>
    <row r="54" spans="1:7" x14ac:dyDescent="0.25">
      <c r="A54" s="165" t="s">
        <v>605</v>
      </c>
      <c r="B54" s="182">
        <v>1602217.6</v>
      </c>
      <c r="C54" s="182">
        <v>0</v>
      </c>
      <c r="D54" s="183">
        <v>1602217.6</v>
      </c>
      <c r="E54" s="182">
        <v>528861.61</v>
      </c>
      <c r="F54" s="182">
        <v>527915.05000000005</v>
      </c>
      <c r="G54" s="183">
        <v>1073355.9900000002</v>
      </c>
    </row>
    <row r="55" spans="1:7" x14ac:dyDescent="0.25">
      <c r="A55" s="165" t="s">
        <v>606</v>
      </c>
      <c r="B55" s="182">
        <v>769905.07</v>
      </c>
      <c r="C55" s="182">
        <v>174000</v>
      </c>
      <c r="D55" s="183">
        <v>943905.07</v>
      </c>
      <c r="E55" s="182">
        <v>506553.09</v>
      </c>
      <c r="F55" s="182">
        <v>506553.09</v>
      </c>
      <c r="G55" s="183">
        <v>437351.97999999992</v>
      </c>
    </row>
    <row r="56" spans="1:7" x14ac:dyDescent="0.25">
      <c r="A56" s="165" t="s">
        <v>607</v>
      </c>
      <c r="B56" s="182">
        <v>5610342.4000000004</v>
      </c>
      <c r="C56" s="182">
        <v>-223128</v>
      </c>
      <c r="D56" s="183">
        <v>5387214.4000000004</v>
      </c>
      <c r="E56" s="182">
        <v>2043551.5</v>
      </c>
      <c r="F56" s="182">
        <v>2043551.5</v>
      </c>
      <c r="G56" s="183">
        <v>3343662.9000000004</v>
      </c>
    </row>
    <row r="57" spans="1:7" x14ac:dyDescent="0.25">
      <c r="A57" s="165" t="s">
        <v>608</v>
      </c>
      <c r="B57" s="182">
        <v>15361248.779999999</v>
      </c>
      <c r="C57" s="182">
        <v>6653028.0599999996</v>
      </c>
      <c r="D57" s="183">
        <v>22014276.84</v>
      </c>
      <c r="E57" s="182">
        <v>10898863.550000001</v>
      </c>
      <c r="F57" s="182">
        <v>10898863.550000001</v>
      </c>
      <c r="G57" s="183">
        <v>11115413.289999999</v>
      </c>
    </row>
    <row r="58" spans="1:7" x14ac:dyDescent="0.25">
      <c r="A58" s="165" t="s">
        <v>609</v>
      </c>
      <c r="B58" s="182">
        <v>3320241.6</v>
      </c>
      <c r="C58" s="182">
        <v>1035889.6</v>
      </c>
      <c r="D58" s="183">
        <v>4356131.2</v>
      </c>
      <c r="E58" s="182">
        <v>2243065.6</v>
      </c>
      <c r="F58" s="182">
        <v>2243065.6</v>
      </c>
      <c r="G58" s="183">
        <v>2113065.6</v>
      </c>
    </row>
    <row r="59" spans="1:7" x14ac:dyDescent="0.25">
      <c r="A59" s="165" t="s">
        <v>610</v>
      </c>
      <c r="B59" s="182">
        <v>46907.92</v>
      </c>
      <c r="C59" s="182">
        <v>0</v>
      </c>
      <c r="D59" s="183">
        <v>46907.92</v>
      </c>
      <c r="E59" s="182">
        <v>0</v>
      </c>
      <c r="F59" s="182">
        <v>0</v>
      </c>
      <c r="G59" s="183">
        <v>46907.92</v>
      </c>
    </row>
    <row r="60" spans="1:7" x14ac:dyDescent="0.25">
      <c r="A60" s="31" t="s">
        <v>150</v>
      </c>
      <c r="B60" s="48"/>
      <c r="C60" s="48"/>
      <c r="D60" s="48"/>
      <c r="E60" s="48"/>
      <c r="F60" s="48"/>
      <c r="G60" s="48"/>
    </row>
    <row r="61" spans="1:7" x14ac:dyDescent="0.25">
      <c r="A61" s="3" t="s">
        <v>383</v>
      </c>
      <c r="B61" s="4">
        <f t="shared" ref="B61:G61" si="1">SUM(B62:B76)</f>
        <v>231919999.99000004</v>
      </c>
      <c r="C61" s="4">
        <f t="shared" si="1"/>
        <v>84138068.409999996</v>
      </c>
      <c r="D61" s="4">
        <f t="shared" si="1"/>
        <v>316058068.40000004</v>
      </c>
      <c r="E61" s="4">
        <f t="shared" si="1"/>
        <v>101564358.78999999</v>
      </c>
      <c r="F61" s="4">
        <f t="shared" si="1"/>
        <v>100487741.33999999</v>
      </c>
      <c r="G61" s="4">
        <f t="shared" si="1"/>
        <v>214493709.61000001</v>
      </c>
    </row>
    <row r="62" spans="1:7" x14ac:dyDescent="0.25">
      <c r="A62" s="165" t="s">
        <v>593</v>
      </c>
      <c r="B62" s="182">
        <v>4583428.55</v>
      </c>
      <c r="C62" s="182">
        <v>-1540000</v>
      </c>
      <c r="D62" s="183">
        <v>3043428.55</v>
      </c>
      <c r="E62" s="182">
        <v>1055114.95</v>
      </c>
      <c r="F62" s="182">
        <v>1055114.95</v>
      </c>
      <c r="G62" s="183">
        <v>1988313.5999999999</v>
      </c>
    </row>
    <row r="63" spans="1:7" x14ac:dyDescent="0.25">
      <c r="A63" s="165" t="s">
        <v>617</v>
      </c>
      <c r="B63" s="182">
        <v>92560000</v>
      </c>
      <c r="C63" s="182">
        <v>69018140.780000001</v>
      </c>
      <c r="D63" s="183">
        <v>161578140.78</v>
      </c>
      <c r="E63" s="182">
        <v>51813864.460000001</v>
      </c>
      <c r="F63" s="182">
        <v>51500816.810000002</v>
      </c>
      <c r="G63" s="183">
        <v>109764276.31999999</v>
      </c>
    </row>
    <row r="64" spans="1:7" x14ac:dyDescent="0.25">
      <c r="A64" s="165" t="s">
        <v>619</v>
      </c>
      <c r="B64" s="182">
        <v>3012281.06</v>
      </c>
      <c r="C64" s="182">
        <v>3327380.28</v>
      </c>
      <c r="D64" s="183">
        <v>6339661.3399999999</v>
      </c>
      <c r="E64" s="182">
        <v>4204345.07</v>
      </c>
      <c r="F64" s="182">
        <v>4204345.07</v>
      </c>
      <c r="G64" s="183">
        <v>2135316.2699999996</v>
      </c>
    </row>
    <row r="65" spans="1:7" x14ac:dyDescent="0.25">
      <c r="A65" s="165" t="s">
        <v>620</v>
      </c>
      <c r="B65" s="182">
        <v>0</v>
      </c>
      <c r="C65" s="182">
        <v>1697271.48</v>
      </c>
      <c r="D65" s="183">
        <v>1697271.48</v>
      </c>
      <c r="E65" s="182">
        <v>0</v>
      </c>
      <c r="F65" s="182">
        <v>0</v>
      </c>
      <c r="G65" s="183">
        <v>1697271.48</v>
      </c>
    </row>
    <row r="66" spans="1:7" x14ac:dyDescent="0.25">
      <c r="A66" s="165" t="s">
        <v>625</v>
      </c>
      <c r="B66" s="182">
        <v>0</v>
      </c>
      <c r="C66" s="182">
        <v>6818069.6200000001</v>
      </c>
      <c r="D66" s="183">
        <v>6818069.6200000001</v>
      </c>
      <c r="E66" s="182">
        <v>1457006.06</v>
      </c>
      <c r="F66" s="182">
        <v>1457006.06</v>
      </c>
      <c r="G66" s="183">
        <v>5361063.5600000005</v>
      </c>
    </row>
    <row r="67" spans="1:7" x14ac:dyDescent="0.25">
      <c r="A67" s="165" t="s">
        <v>596</v>
      </c>
      <c r="B67" s="182">
        <v>0</v>
      </c>
      <c r="C67" s="182">
        <v>650000</v>
      </c>
      <c r="D67" s="183">
        <v>650000</v>
      </c>
      <c r="E67" s="182">
        <v>0</v>
      </c>
      <c r="F67" s="182">
        <v>0</v>
      </c>
      <c r="G67" s="183">
        <v>650000</v>
      </c>
    </row>
    <row r="68" spans="1:7" x14ac:dyDescent="0.25">
      <c r="A68" s="165" t="s">
        <v>628</v>
      </c>
      <c r="B68" s="182">
        <v>82011964.920000002</v>
      </c>
      <c r="C68" s="182">
        <v>10926425.439999999</v>
      </c>
      <c r="D68" s="183">
        <v>92938390.359999999</v>
      </c>
      <c r="E68" s="182">
        <v>21233097.079999998</v>
      </c>
      <c r="F68" s="182">
        <v>21233097.079999998</v>
      </c>
      <c r="G68" s="183">
        <v>71705293.280000001</v>
      </c>
    </row>
    <row r="69" spans="1:7" x14ac:dyDescent="0.25">
      <c r="A69" s="165" t="s">
        <v>629</v>
      </c>
      <c r="B69" s="182">
        <v>12683492.800000001</v>
      </c>
      <c r="C69" s="182">
        <v>-1735756.2</v>
      </c>
      <c r="D69" s="183">
        <v>10947736.600000001</v>
      </c>
      <c r="E69" s="182">
        <v>4204207.96</v>
      </c>
      <c r="F69" s="182">
        <v>4204607.96</v>
      </c>
      <c r="G69" s="183">
        <v>6743528.6400000015</v>
      </c>
    </row>
    <row r="70" spans="1:7" x14ac:dyDescent="0.25">
      <c r="A70" s="165" t="s">
        <v>639</v>
      </c>
      <c r="B70" s="182">
        <v>3573248.56</v>
      </c>
      <c r="C70" s="182">
        <v>-610400</v>
      </c>
      <c r="D70" s="183">
        <v>2962848.56</v>
      </c>
      <c r="E70" s="182">
        <v>1172798.8</v>
      </c>
      <c r="F70" s="182">
        <v>1172798.8</v>
      </c>
      <c r="G70" s="183">
        <v>1790049.76</v>
      </c>
    </row>
    <row r="71" spans="1:7" x14ac:dyDescent="0.25">
      <c r="A71" s="165" t="s">
        <v>640</v>
      </c>
      <c r="B71" s="182">
        <v>1472055.52</v>
      </c>
      <c r="C71" s="182">
        <v>-52000</v>
      </c>
      <c r="D71" s="183">
        <v>1420055.52</v>
      </c>
      <c r="E71" s="182">
        <v>549490</v>
      </c>
      <c r="F71" s="182">
        <v>549490</v>
      </c>
      <c r="G71" s="183">
        <v>870565.52</v>
      </c>
    </row>
    <row r="72" spans="1:7" x14ac:dyDescent="0.25">
      <c r="A72" s="165" t="s">
        <v>611</v>
      </c>
      <c r="B72" s="182">
        <v>499374.72</v>
      </c>
      <c r="C72" s="182">
        <v>-74000</v>
      </c>
      <c r="D72" s="183">
        <v>425374.71999999997</v>
      </c>
      <c r="E72" s="182">
        <v>194492.34</v>
      </c>
      <c r="F72" s="182">
        <v>194492.34</v>
      </c>
      <c r="G72" s="183">
        <v>230882.37999999998</v>
      </c>
    </row>
    <row r="73" spans="1:7" x14ac:dyDescent="0.25">
      <c r="A73" s="165" t="s">
        <v>631</v>
      </c>
      <c r="B73" s="182">
        <v>20728760.620000001</v>
      </c>
      <c r="C73" s="182">
        <v>-20728760.620000001</v>
      </c>
      <c r="D73" s="183">
        <v>0</v>
      </c>
      <c r="E73" s="182">
        <v>0</v>
      </c>
      <c r="F73" s="182">
        <v>0</v>
      </c>
      <c r="G73" s="183">
        <v>0</v>
      </c>
    </row>
    <row r="74" spans="1:7" x14ac:dyDescent="0.25">
      <c r="A74" s="165" t="s">
        <v>632</v>
      </c>
      <c r="B74" s="182">
        <v>10795393.24</v>
      </c>
      <c r="C74" s="182">
        <v>1090170.8799999999</v>
      </c>
      <c r="D74" s="183">
        <v>11885564.120000001</v>
      </c>
      <c r="E74" s="182">
        <v>6549855.9900000002</v>
      </c>
      <c r="F74" s="182">
        <v>5785886.1900000004</v>
      </c>
      <c r="G74" s="183">
        <v>5335708.1300000008</v>
      </c>
    </row>
    <row r="75" spans="1:7" x14ac:dyDescent="0.25">
      <c r="A75" s="165" t="s">
        <v>633</v>
      </c>
      <c r="B75" s="182">
        <v>0</v>
      </c>
      <c r="C75" s="182">
        <v>15294398.75</v>
      </c>
      <c r="D75" s="183">
        <v>15294398.75</v>
      </c>
      <c r="E75" s="182">
        <v>9090870.4199999999</v>
      </c>
      <c r="F75" s="182">
        <v>9090870.4199999999</v>
      </c>
      <c r="G75" s="183">
        <v>6203528.3300000001</v>
      </c>
    </row>
    <row r="76" spans="1:7" x14ac:dyDescent="0.25">
      <c r="A76" s="165" t="s">
        <v>638</v>
      </c>
      <c r="B76" s="182">
        <v>0</v>
      </c>
      <c r="C76" s="182">
        <v>57128</v>
      </c>
      <c r="D76" s="183">
        <v>57128</v>
      </c>
      <c r="E76" s="182">
        <v>39215.660000000003</v>
      </c>
      <c r="F76" s="182">
        <v>39215.660000000003</v>
      </c>
      <c r="G76" s="183">
        <v>17912.339999999997</v>
      </c>
    </row>
    <row r="77" spans="1:7" x14ac:dyDescent="0.25">
      <c r="A77" s="184" t="s">
        <v>150</v>
      </c>
      <c r="B77" s="185"/>
      <c r="C77" s="185"/>
      <c r="D77" s="183">
        <v>0</v>
      </c>
      <c r="E77" s="183"/>
      <c r="F77" s="183"/>
      <c r="G77" s="183">
        <v>0</v>
      </c>
    </row>
    <row r="78" spans="1:7" x14ac:dyDescent="0.25">
      <c r="A78" s="3" t="s">
        <v>379</v>
      </c>
      <c r="B78" s="4">
        <f>SUM(B61,B9)</f>
        <v>567840000</v>
      </c>
      <c r="C78" s="4">
        <f t="shared" ref="C78:G78" si="2">SUM(C61,C9)</f>
        <v>210285339.48000002</v>
      </c>
      <c r="D78" s="4">
        <f t="shared" si="2"/>
        <v>778125339.48000002</v>
      </c>
      <c r="E78" s="4">
        <f t="shared" si="2"/>
        <v>270177119.73000002</v>
      </c>
      <c r="F78" s="4">
        <f t="shared" si="2"/>
        <v>268368014.01000005</v>
      </c>
      <c r="G78" s="4">
        <f t="shared" si="2"/>
        <v>507948219.75000012</v>
      </c>
    </row>
    <row r="79" spans="1:7" x14ac:dyDescent="0.25">
      <c r="A79" s="54"/>
      <c r="B79" s="54"/>
      <c r="C79" s="54"/>
      <c r="D79" s="54"/>
      <c r="E79" s="54"/>
      <c r="F79" s="54"/>
      <c r="G79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0:G61 B77:G78 B9:G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B1" zoomScale="75" zoomScaleNormal="75" workbookViewId="0">
      <selection activeCell="E69" sqref="E6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6" t="s">
        <v>384</v>
      </c>
      <c r="B1" s="207"/>
      <c r="C1" s="207"/>
      <c r="D1" s="207"/>
      <c r="E1" s="207"/>
      <c r="F1" s="207"/>
      <c r="G1" s="207"/>
    </row>
    <row r="2" spans="1:7" x14ac:dyDescent="0.25">
      <c r="A2" s="109" t="str">
        <f>'Formato 1'!A2</f>
        <v>Municipio de Valle de Santiago, Gto.</v>
      </c>
      <c r="B2" s="110"/>
      <c r="C2" s="110"/>
      <c r="D2" s="110"/>
      <c r="E2" s="110"/>
      <c r="F2" s="110"/>
      <c r="G2" s="111"/>
    </row>
    <row r="3" spans="1:7" x14ac:dyDescent="0.25">
      <c r="A3" s="112" t="s">
        <v>385</v>
      </c>
      <c r="B3" s="113"/>
      <c r="C3" s="113"/>
      <c r="D3" s="113"/>
      <c r="E3" s="113"/>
      <c r="F3" s="113"/>
      <c r="G3" s="114"/>
    </row>
    <row r="4" spans="1:7" x14ac:dyDescent="0.25">
      <c r="A4" s="112" t="s">
        <v>386</v>
      </c>
      <c r="B4" s="113"/>
      <c r="C4" s="113"/>
      <c r="D4" s="113"/>
      <c r="E4" s="113"/>
      <c r="F4" s="113"/>
      <c r="G4" s="114"/>
    </row>
    <row r="5" spans="1:7" x14ac:dyDescent="0.25">
      <c r="A5" s="112" t="str">
        <f>'Formato 3'!A4</f>
        <v>Del 1 de Enero al 30 de junio de 2025 (b)</v>
      </c>
      <c r="B5" s="113"/>
      <c r="C5" s="113"/>
      <c r="D5" s="113"/>
      <c r="E5" s="113"/>
      <c r="F5" s="113"/>
      <c r="G5" s="114"/>
    </row>
    <row r="6" spans="1:7" x14ac:dyDescent="0.25">
      <c r="A6" s="115" t="s">
        <v>2</v>
      </c>
      <c r="B6" s="116"/>
      <c r="C6" s="116"/>
      <c r="D6" s="116"/>
      <c r="E6" s="116"/>
      <c r="F6" s="116"/>
      <c r="G6" s="117"/>
    </row>
    <row r="7" spans="1:7" ht="15.75" customHeight="1" x14ac:dyDescent="0.25">
      <c r="A7" s="195" t="s">
        <v>4</v>
      </c>
      <c r="B7" s="203" t="s">
        <v>298</v>
      </c>
      <c r="C7" s="204"/>
      <c r="D7" s="204"/>
      <c r="E7" s="204"/>
      <c r="F7" s="205"/>
      <c r="G7" s="199" t="s">
        <v>387</v>
      </c>
    </row>
    <row r="8" spans="1:7" ht="30" x14ac:dyDescent="0.25">
      <c r="A8" s="196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198"/>
    </row>
    <row r="9" spans="1:7" ht="16.5" customHeight="1" x14ac:dyDescent="0.25">
      <c r="A9" s="26" t="s">
        <v>389</v>
      </c>
      <c r="B9" s="30">
        <f>SUM(B10,B19,B27,B37)</f>
        <v>335920000.00999999</v>
      </c>
      <c r="C9" s="30">
        <f t="shared" ref="C9:G9" si="0">SUM(C10,C19,C27,C37)</f>
        <v>126147271.07000001</v>
      </c>
      <c r="D9" s="30">
        <f t="shared" si="0"/>
        <v>462067271.07999998</v>
      </c>
      <c r="E9" s="30">
        <f t="shared" si="0"/>
        <v>168612760.94000003</v>
      </c>
      <c r="F9" s="30">
        <f t="shared" si="0"/>
        <v>167880272.67000002</v>
      </c>
      <c r="G9" s="30">
        <f t="shared" si="0"/>
        <v>293454510.13999999</v>
      </c>
    </row>
    <row r="10" spans="1:7" ht="15" customHeight="1" x14ac:dyDescent="0.25">
      <c r="A10" s="57" t="s">
        <v>390</v>
      </c>
      <c r="B10" s="46">
        <f>SUM(B11:B18)</f>
        <v>150644973.36999997</v>
      </c>
      <c r="C10" s="46">
        <f t="shared" ref="C10:G10" si="1">SUM(C11:C18)</f>
        <v>31002311.980000004</v>
      </c>
      <c r="D10" s="46">
        <f t="shared" si="1"/>
        <v>181647285.34999996</v>
      </c>
      <c r="E10" s="46">
        <f t="shared" si="1"/>
        <v>60583605.430000007</v>
      </c>
      <c r="F10" s="46">
        <f t="shared" si="1"/>
        <v>59865403.720000006</v>
      </c>
      <c r="G10" s="46">
        <f t="shared" si="1"/>
        <v>121063679.91999999</v>
      </c>
    </row>
    <row r="11" spans="1:7" x14ac:dyDescent="0.25">
      <c r="A11" s="76" t="s">
        <v>391</v>
      </c>
      <c r="B11" s="186">
        <v>0</v>
      </c>
      <c r="C11" s="186">
        <v>0</v>
      </c>
      <c r="D11" s="186">
        <v>0</v>
      </c>
      <c r="E11" s="186">
        <v>0</v>
      </c>
      <c r="F11" s="186">
        <v>0</v>
      </c>
      <c r="G11" s="186">
        <v>0</v>
      </c>
    </row>
    <row r="12" spans="1:7" x14ac:dyDescent="0.25">
      <c r="A12" s="76" t="s">
        <v>392</v>
      </c>
      <c r="B12" s="187">
        <v>2730804.26</v>
      </c>
      <c r="C12" s="187">
        <v>206000</v>
      </c>
      <c r="D12" s="186">
        <v>2936804.26</v>
      </c>
      <c r="E12" s="187">
        <v>670059.63</v>
      </c>
      <c r="F12" s="187">
        <v>670059.63</v>
      </c>
      <c r="G12" s="186">
        <v>2266744.63</v>
      </c>
    </row>
    <row r="13" spans="1:7" x14ac:dyDescent="0.25">
      <c r="A13" s="76" t="s">
        <v>393</v>
      </c>
      <c r="B13" s="187">
        <v>82153847.219999999</v>
      </c>
      <c r="C13" s="187">
        <v>18124043.640000001</v>
      </c>
      <c r="D13" s="186">
        <v>100277890.86</v>
      </c>
      <c r="E13" s="187">
        <v>38666460.490000002</v>
      </c>
      <c r="F13" s="187">
        <v>38000836.399999999</v>
      </c>
      <c r="G13" s="186">
        <v>61611430.369999997</v>
      </c>
    </row>
    <row r="14" spans="1:7" x14ac:dyDescent="0.25">
      <c r="A14" s="76" t="s">
        <v>394</v>
      </c>
      <c r="B14" s="186">
        <v>0</v>
      </c>
      <c r="C14" s="186">
        <v>0</v>
      </c>
      <c r="D14" s="186">
        <v>0</v>
      </c>
      <c r="E14" s="186">
        <v>0</v>
      </c>
      <c r="F14" s="186">
        <v>0</v>
      </c>
      <c r="G14" s="186">
        <v>0</v>
      </c>
    </row>
    <row r="15" spans="1:7" x14ac:dyDescent="0.25">
      <c r="A15" s="76" t="s">
        <v>395</v>
      </c>
      <c r="B15" s="187">
        <v>56993895.219999999</v>
      </c>
      <c r="C15" s="187">
        <v>11298801.24</v>
      </c>
      <c r="D15" s="186">
        <v>68292696.459999993</v>
      </c>
      <c r="E15" s="187">
        <v>16221373.82</v>
      </c>
      <c r="F15" s="187">
        <v>16186022.6</v>
      </c>
      <c r="G15" s="186">
        <v>52071322.639999993</v>
      </c>
    </row>
    <row r="16" spans="1:7" x14ac:dyDescent="0.25">
      <c r="A16" s="76" t="s">
        <v>396</v>
      </c>
      <c r="B16" s="186">
        <v>0</v>
      </c>
      <c r="C16" s="186">
        <v>0</v>
      </c>
      <c r="D16" s="186">
        <v>0</v>
      </c>
      <c r="E16" s="186">
        <v>0</v>
      </c>
      <c r="F16" s="186">
        <v>0</v>
      </c>
      <c r="G16" s="186">
        <v>0</v>
      </c>
    </row>
    <row r="17" spans="1:7" x14ac:dyDescent="0.25">
      <c r="A17" s="76" t="s">
        <v>397</v>
      </c>
      <c r="B17" s="187">
        <v>0</v>
      </c>
      <c r="C17" s="187">
        <v>2890475.1</v>
      </c>
      <c r="D17" s="186">
        <v>2890475.1</v>
      </c>
      <c r="E17" s="187">
        <v>2289189.1</v>
      </c>
      <c r="F17" s="187">
        <v>2287275.1</v>
      </c>
      <c r="G17" s="186">
        <v>601286</v>
      </c>
    </row>
    <row r="18" spans="1:7" x14ac:dyDescent="0.25">
      <c r="A18" s="76" t="s">
        <v>398</v>
      </c>
      <c r="B18" s="187">
        <v>8766426.6699999999</v>
      </c>
      <c r="C18" s="187">
        <v>-1517008</v>
      </c>
      <c r="D18" s="186">
        <v>7249418.6699999999</v>
      </c>
      <c r="E18" s="187">
        <v>2736522.39</v>
      </c>
      <c r="F18" s="187">
        <v>2721209.99</v>
      </c>
      <c r="G18" s="186">
        <v>4512896.2799999993</v>
      </c>
    </row>
    <row r="19" spans="1:7" x14ac:dyDescent="0.25">
      <c r="A19" s="57" t="s">
        <v>399</v>
      </c>
      <c r="B19" s="46">
        <f>SUM(B20:B26)</f>
        <v>119986256.54000001</v>
      </c>
      <c r="C19" s="46">
        <f t="shared" ref="C19:F19" si="2">SUM(C20:C26)</f>
        <v>51944708.430000007</v>
      </c>
      <c r="D19" s="46">
        <f t="shared" si="2"/>
        <v>171930964.97000003</v>
      </c>
      <c r="E19" s="46">
        <f t="shared" si="2"/>
        <v>70749644.120000005</v>
      </c>
      <c r="F19" s="46">
        <f t="shared" si="2"/>
        <v>70735357.560000002</v>
      </c>
      <c r="G19" s="186">
        <v>101181320.85000001</v>
      </c>
    </row>
    <row r="20" spans="1:7" x14ac:dyDescent="0.25">
      <c r="A20" s="76" t="s">
        <v>400</v>
      </c>
      <c r="B20" s="187">
        <v>12859964.800000001</v>
      </c>
      <c r="C20" s="187">
        <v>11231449.960000001</v>
      </c>
      <c r="D20" s="186">
        <v>24091414.760000002</v>
      </c>
      <c r="E20" s="187">
        <v>8665488.1199999992</v>
      </c>
      <c r="F20" s="187">
        <v>8665488.1199999992</v>
      </c>
      <c r="G20" s="186">
        <v>15425926.640000002</v>
      </c>
    </row>
    <row r="21" spans="1:7" x14ac:dyDescent="0.25">
      <c r="A21" s="76" t="s">
        <v>401</v>
      </c>
      <c r="B21" s="187">
        <v>56336971.189999998</v>
      </c>
      <c r="C21" s="187">
        <v>35265905.490000002</v>
      </c>
      <c r="D21" s="186">
        <v>91602876.680000007</v>
      </c>
      <c r="E21" s="187">
        <v>33242570.18</v>
      </c>
      <c r="F21" s="187">
        <v>33229230.18</v>
      </c>
      <c r="G21" s="186">
        <v>58360306.500000007</v>
      </c>
    </row>
    <row r="22" spans="1:7" x14ac:dyDescent="0.25">
      <c r="A22" s="76" t="s">
        <v>402</v>
      </c>
      <c r="B22" s="187">
        <v>2051795.2</v>
      </c>
      <c r="C22" s="187">
        <v>4481784.34</v>
      </c>
      <c r="D22" s="186">
        <v>6533579.54</v>
      </c>
      <c r="E22" s="187">
        <v>2458437.2000000002</v>
      </c>
      <c r="F22" s="187">
        <v>2458437.2000000002</v>
      </c>
      <c r="G22" s="186">
        <v>4075142.34</v>
      </c>
    </row>
    <row r="23" spans="1:7" x14ac:dyDescent="0.25">
      <c r="A23" s="76" t="s">
        <v>403</v>
      </c>
      <c r="B23" s="187">
        <v>10950148.810000001</v>
      </c>
      <c r="C23" s="187">
        <v>769137.13</v>
      </c>
      <c r="D23" s="186">
        <v>11719285.940000001</v>
      </c>
      <c r="E23" s="187">
        <v>5138243.53</v>
      </c>
      <c r="F23" s="187">
        <v>5137296.97</v>
      </c>
      <c r="G23" s="186">
        <v>6581042.4100000011</v>
      </c>
    </row>
    <row r="24" spans="1:7" x14ac:dyDescent="0.25">
      <c r="A24" s="76" t="s">
        <v>404</v>
      </c>
      <c r="B24" s="187">
        <v>12202458.67</v>
      </c>
      <c r="C24" s="187">
        <v>441337.51</v>
      </c>
      <c r="D24" s="186">
        <v>12643796.18</v>
      </c>
      <c r="E24" s="187">
        <v>3011165.02</v>
      </c>
      <c r="F24" s="187">
        <v>3011165.02</v>
      </c>
      <c r="G24" s="186">
        <v>9632631.1600000001</v>
      </c>
    </row>
    <row r="25" spans="1:7" x14ac:dyDescent="0.25">
      <c r="A25" s="76" t="s">
        <v>405</v>
      </c>
      <c r="B25" s="187">
        <v>25584917.870000001</v>
      </c>
      <c r="C25" s="187">
        <v>-244906</v>
      </c>
      <c r="D25" s="186">
        <v>25340011.870000001</v>
      </c>
      <c r="E25" s="187">
        <v>18233740.07</v>
      </c>
      <c r="F25" s="187">
        <v>18233740.07</v>
      </c>
      <c r="G25" s="186">
        <v>7106271.8000000007</v>
      </c>
    </row>
    <row r="26" spans="1:7" x14ac:dyDescent="0.25">
      <c r="A26" s="76" t="s">
        <v>406</v>
      </c>
      <c r="B26" s="186">
        <v>0</v>
      </c>
      <c r="C26" s="186">
        <v>0</v>
      </c>
      <c r="D26" s="186">
        <v>0</v>
      </c>
      <c r="E26" s="186">
        <v>0</v>
      </c>
      <c r="F26" s="186">
        <v>0</v>
      </c>
      <c r="G26" s="186">
        <v>0</v>
      </c>
    </row>
    <row r="27" spans="1:7" x14ac:dyDescent="0.25">
      <c r="A27" s="57" t="s">
        <v>407</v>
      </c>
      <c r="B27" s="46">
        <f>SUM(B28:B36)</f>
        <v>28860371.800000001</v>
      </c>
      <c r="C27" s="46">
        <f t="shared" ref="C27:F27" si="3">SUM(C28:C36)</f>
        <v>35511333</v>
      </c>
      <c r="D27" s="46">
        <f t="shared" si="3"/>
        <v>64371704.799999997</v>
      </c>
      <c r="E27" s="46">
        <f t="shared" si="3"/>
        <v>22814082.239999998</v>
      </c>
      <c r="F27" s="46">
        <f t="shared" si="3"/>
        <v>22814082.239999998</v>
      </c>
      <c r="G27" s="186">
        <v>41557622.560000002</v>
      </c>
    </row>
    <row r="28" spans="1:7" x14ac:dyDescent="0.25">
      <c r="A28" s="79" t="s">
        <v>408</v>
      </c>
      <c r="B28" s="187">
        <v>12370220.800000001</v>
      </c>
      <c r="C28" s="187">
        <v>1640943.01</v>
      </c>
      <c r="D28" s="186">
        <v>14011163.810000001</v>
      </c>
      <c r="E28" s="187">
        <v>4081561.83</v>
      </c>
      <c r="F28" s="187">
        <v>4081561.83</v>
      </c>
      <c r="G28" s="186">
        <v>9929601.9800000004</v>
      </c>
    </row>
    <row r="29" spans="1:7" x14ac:dyDescent="0.25">
      <c r="A29" s="76" t="s">
        <v>409</v>
      </c>
      <c r="B29" s="187">
        <v>4132310.4</v>
      </c>
      <c r="C29" s="187">
        <v>8943600</v>
      </c>
      <c r="D29" s="186">
        <v>13075910.4</v>
      </c>
      <c r="E29" s="187">
        <v>509189.67</v>
      </c>
      <c r="F29" s="187">
        <v>509189.67</v>
      </c>
      <c r="G29" s="186">
        <v>12566720.73</v>
      </c>
    </row>
    <row r="30" spans="1:7" x14ac:dyDescent="0.25">
      <c r="A30" s="76" t="s">
        <v>410</v>
      </c>
      <c r="B30" s="186">
        <v>0</v>
      </c>
      <c r="C30" s="186">
        <v>0</v>
      </c>
      <c r="D30" s="186">
        <v>0</v>
      </c>
      <c r="E30" s="186">
        <v>0</v>
      </c>
      <c r="F30" s="186">
        <v>0</v>
      </c>
      <c r="G30" s="186">
        <v>0</v>
      </c>
    </row>
    <row r="31" spans="1:7" x14ac:dyDescent="0.25">
      <c r="A31" s="76" t="s">
        <v>411</v>
      </c>
      <c r="B31" s="187">
        <v>0</v>
      </c>
      <c r="C31" s="187">
        <v>17896156.460000001</v>
      </c>
      <c r="D31" s="186">
        <v>17896156.460000001</v>
      </c>
      <c r="E31" s="187">
        <v>0</v>
      </c>
      <c r="F31" s="187">
        <v>0</v>
      </c>
      <c r="G31" s="186">
        <v>17896156.460000001</v>
      </c>
    </row>
    <row r="32" spans="1:7" x14ac:dyDescent="0.25">
      <c r="A32" s="76" t="s">
        <v>412</v>
      </c>
      <c r="B32" s="186">
        <v>0</v>
      </c>
      <c r="C32" s="186">
        <v>0</v>
      </c>
      <c r="D32" s="186">
        <v>0</v>
      </c>
      <c r="E32" s="186">
        <v>0</v>
      </c>
      <c r="F32" s="186">
        <v>0</v>
      </c>
      <c r="G32" s="186">
        <v>0</v>
      </c>
    </row>
    <row r="33" spans="1:7" ht="14.45" customHeight="1" x14ac:dyDescent="0.25">
      <c r="A33" s="76" t="s">
        <v>413</v>
      </c>
      <c r="B33" s="186">
        <v>0</v>
      </c>
      <c r="C33" s="186">
        <v>0</v>
      </c>
      <c r="D33" s="186">
        <v>0</v>
      </c>
      <c r="E33" s="186">
        <v>0</v>
      </c>
      <c r="F33" s="186">
        <v>0</v>
      </c>
      <c r="G33" s="186">
        <v>0</v>
      </c>
    </row>
    <row r="34" spans="1:7" ht="14.45" customHeight="1" x14ac:dyDescent="0.25">
      <c r="A34" s="76" t="s">
        <v>414</v>
      </c>
      <c r="B34" s="187">
        <v>12357840.6</v>
      </c>
      <c r="C34" s="187">
        <v>7030633.5300000003</v>
      </c>
      <c r="D34" s="186">
        <v>19388474.129999999</v>
      </c>
      <c r="E34" s="187">
        <v>18223330.739999998</v>
      </c>
      <c r="F34" s="187">
        <v>18223330.739999998</v>
      </c>
      <c r="G34" s="186">
        <v>1165143.3900000006</v>
      </c>
    </row>
    <row r="35" spans="1:7" ht="14.45" customHeight="1" x14ac:dyDescent="0.25">
      <c r="A35" s="76" t="s">
        <v>415</v>
      </c>
      <c r="B35" s="186">
        <v>0</v>
      </c>
      <c r="C35" s="186">
        <v>0</v>
      </c>
      <c r="D35" s="186">
        <v>0</v>
      </c>
      <c r="E35" s="186">
        <v>0</v>
      </c>
      <c r="F35" s="186">
        <v>0</v>
      </c>
      <c r="G35" s="186">
        <v>0</v>
      </c>
    </row>
    <row r="36" spans="1:7" ht="14.45" customHeight="1" x14ac:dyDescent="0.25">
      <c r="A36" s="76" t="s">
        <v>416</v>
      </c>
      <c r="B36" s="186">
        <v>0</v>
      </c>
      <c r="C36" s="186">
        <v>0</v>
      </c>
      <c r="D36" s="186">
        <v>0</v>
      </c>
      <c r="E36" s="186">
        <v>0</v>
      </c>
      <c r="F36" s="186">
        <v>0</v>
      </c>
      <c r="G36" s="186">
        <v>0</v>
      </c>
    </row>
    <row r="37" spans="1:7" ht="14.45" customHeight="1" x14ac:dyDescent="0.25">
      <c r="A37" s="58" t="s">
        <v>417</v>
      </c>
      <c r="B37" s="46">
        <f>SUM(B38:B41)</f>
        <v>36428398.299999997</v>
      </c>
      <c r="C37" s="46">
        <f t="shared" ref="C37:F37" si="4">SUM(C38:C41)</f>
        <v>7688917.6600000001</v>
      </c>
      <c r="D37" s="46">
        <f t="shared" si="4"/>
        <v>44117315.960000001</v>
      </c>
      <c r="E37" s="46">
        <f t="shared" si="4"/>
        <v>14465429.15</v>
      </c>
      <c r="F37" s="46">
        <f t="shared" si="4"/>
        <v>14465429.15</v>
      </c>
      <c r="G37" s="186">
        <v>29651886.810000002</v>
      </c>
    </row>
    <row r="38" spans="1:7" x14ac:dyDescent="0.25">
      <c r="A38" s="79" t="s">
        <v>418</v>
      </c>
      <c r="B38" s="187">
        <v>17700000</v>
      </c>
      <c r="C38" s="187">
        <v>0</v>
      </c>
      <c r="D38" s="186">
        <v>17700000</v>
      </c>
      <c r="E38" s="187">
        <v>1323500</v>
      </c>
      <c r="F38" s="187">
        <v>1323500</v>
      </c>
      <c r="G38" s="186">
        <v>16376500</v>
      </c>
    </row>
    <row r="39" spans="1:7" ht="30" x14ac:dyDescent="0.25">
      <c r="A39" s="79" t="s">
        <v>419</v>
      </c>
      <c r="B39" s="187">
        <v>18728398.300000001</v>
      </c>
      <c r="C39" s="187">
        <v>7688917.6600000001</v>
      </c>
      <c r="D39" s="186">
        <v>26417315.960000001</v>
      </c>
      <c r="E39" s="187">
        <v>13141929.15</v>
      </c>
      <c r="F39" s="187">
        <v>13141929.15</v>
      </c>
      <c r="G39" s="186">
        <v>13275386.810000001</v>
      </c>
    </row>
    <row r="40" spans="1:7" x14ac:dyDescent="0.25">
      <c r="A40" s="79" t="s">
        <v>420</v>
      </c>
      <c r="B40" s="186">
        <v>0</v>
      </c>
      <c r="C40" s="186">
        <v>0</v>
      </c>
      <c r="D40" s="186">
        <v>0</v>
      </c>
      <c r="E40" s="186">
        <v>0</v>
      </c>
      <c r="F40" s="186">
        <v>0</v>
      </c>
      <c r="G40" s="186">
        <v>0</v>
      </c>
    </row>
    <row r="41" spans="1:7" x14ac:dyDescent="0.25">
      <c r="A41" s="79" t="s">
        <v>421</v>
      </c>
      <c r="B41" s="186">
        <v>0</v>
      </c>
      <c r="C41" s="186">
        <v>0</v>
      </c>
      <c r="D41" s="186">
        <v>0</v>
      </c>
      <c r="E41" s="186">
        <v>0</v>
      </c>
      <c r="F41" s="186">
        <v>0</v>
      </c>
      <c r="G41" s="186">
        <v>0</v>
      </c>
    </row>
    <row r="42" spans="1:7" x14ac:dyDescent="0.25">
      <c r="A42" s="79"/>
      <c r="B42" s="52"/>
      <c r="C42" s="52"/>
      <c r="D42" s="52"/>
      <c r="E42" s="52"/>
      <c r="F42" s="52"/>
      <c r="G42" s="52"/>
    </row>
    <row r="43" spans="1:7" x14ac:dyDescent="0.25">
      <c r="A43" s="3" t="s">
        <v>422</v>
      </c>
      <c r="B43" s="4">
        <f>SUM(B44,B53,B61,B71)</f>
        <v>231919999.99000001</v>
      </c>
      <c r="C43" s="4">
        <f t="shared" ref="C43:F43" si="5">SUM(C44,C53,C61,C71)</f>
        <v>84138068.410000011</v>
      </c>
      <c r="D43" s="4">
        <f t="shared" si="5"/>
        <v>316058068.40000004</v>
      </c>
      <c r="E43" s="4">
        <f t="shared" si="5"/>
        <v>101564358.79000001</v>
      </c>
      <c r="F43" s="4">
        <f t="shared" si="5"/>
        <v>100487741.33999999</v>
      </c>
      <c r="G43" s="4">
        <f>SUM(G44,G53,G61,G71)</f>
        <v>214493709.60999998</v>
      </c>
    </row>
    <row r="44" spans="1:7" x14ac:dyDescent="0.25">
      <c r="A44" s="57" t="s">
        <v>390</v>
      </c>
      <c r="B44" s="46">
        <f>SUM(B45:B52)</f>
        <v>133844290.38</v>
      </c>
      <c r="C44" s="46">
        <f t="shared" ref="C44:F44" si="6">SUM(C45:C52)</f>
        <v>2570078.25</v>
      </c>
      <c r="D44" s="46">
        <f t="shared" si="6"/>
        <v>136414368.63</v>
      </c>
      <c r="E44" s="46">
        <f t="shared" si="6"/>
        <v>42999684.590000004</v>
      </c>
      <c r="F44" s="46">
        <f t="shared" si="6"/>
        <v>42236114.789999999</v>
      </c>
      <c r="G44" s="46">
        <f>SUM(G45:G52)</f>
        <v>93414684.039999977</v>
      </c>
    </row>
    <row r="45" spans="1:7" x14ac:dyDescent="0.25">
      <c r="A45" s="79" t="s">
        <v>391</v>
      </c>
      <c r="B45" s="186">
        <v>0</v>
      </c>
      <c r="C45" s="186">
        <v>0</v>
      </c>
      <c r="D45" s="186">
        <v>0</v>
      </c>
      <c r="E45" s="186">
        <v>0</v>
      </c>
      <c r="F45" s="186">
        <v>0</v>
      </c>
      <c r="G45" s="186">
        <v>0</v>
      </c>
    </row>
    <row r="46" spans="1:7" x14ac:dyDescent="0.25">
      <c r="A46" s="79" t="s">
        <v>392</v>
      </c>
      <c r="B46" s="186">
        <v>0</v>
      </c>
      <c r="C46" s="186">
        <v>0</v>
      </c>
      <c r="D46" s="186">
        <v>0</v>
      </c>
      <c r="E46" s="186">
        <v>0</v>
      </c>
      <c r="F46" s="186">
        <v>0</v>
      </c>
      <c r="G46" s="186">
        <v>0</v>
      </c>
    </row>
    <row r="47" spans="1:7" x14ac:dyDescent="0.25">
      <c r="A47" s="79" t="s">
        <v>393</v>
      </c>
      <c r="B47" s="187">
        <v>31524153.859999999</v>
      </c>
      <c r="C47" s="187">
        <v>-4344190.99</v>
      </c>
      <c r="D47" s="186">
        <v>27179962.869999997</v>
      </c>
      <c r="E47" s="187">
        <v>15640726.41</v>
      </c>
      <c r="F47" s="187">
        <v>14876756.609999999</v>
      </c>
      <c r="G47" s="186">
        <v>11539236.459999997</v>
      </c>
    </row>
    <row r="48" spans="1:7" x14ac:dyDescent="0.25">
      <c r="A48" s="79" t="s">
        <v>394</v>
      </c>
      <c r="B48" s="186">
        <v>0</v>
      </c>
      <c r="C48" s="186">
        <v>0</v>
      </c>
      <c r="D48" s="186">
        <v>0</v>
      </c>
      <c r="E48" s="186">
        <v>0</v>
      </c>
      <c r="F48" s="186">
        <v>0</v>
      </c>
      <c r="G48" s="186">
        <v>0</v>
      </c>
    </row>
    <row r="49" spans="1:7" x14ac:dyDescent="0.25">
      <c r="A49" s="79" t="s">
        <v>395</v>
      </c>
      <c r="B49" s="187">
        <v>2080000</v>
      </c>
      <c r="C49" s="187">
        <v>-1540000</v>
      </c>
      <c r="D49" s="186">
        <v>540000</v>
      </c>
      <c r="E49" s="187">
        <v>4872</v>
      </c>
      <c r="F49" s="187">
        <v>4872</v>
      </c>
      <c r="G49" s="186">
        <v>535128</v>
      </c>
    </row>
    <row r="50" spans="1:7" x14ac:dyDescent="0.25">
      <c r="A50" s="79" t="s">
        <v>396</v>
      </c>
      <c r="B50" s="186">
        <v>0</v>
      </c>
      <c r="C50" s="186">
        <v>0</v>
      </c>
      <c r="D50" s="186">
        <v>0</v>
      </c>
      <c r="E50" s="186">
        <v>0</v>
      </c>
      <c r="F50" s="186">
        <v>0</v>
      </c>
      <c r="G50" s="186">
        <v>0</v>
      </c>
    </row>
    <row r="51" spans="1:7" x14ac:dyDescent="0.25">
      <c r="A51" s="79" t="s">
        <v>397</v>
      </c>
      <c r="B51" s="187">
        <v>100240136.52</v>
      </c>
      <c r="C51" s="187">
        <v>8454269.2400000002</v>
      </c>
      <c r="D51" s="186">
        <v>108694405.75999999</v>
      </c>
      <c r="E51" s="187">
        <v>27354086.18</v>
      </c>
      <c r="F51" s="187">
        <v>27354486.18</v>
      </c>
      <c r="G51" s="186">
        <v>81340319.579999983</v>
      </c>
    </row>
    <row r="52" spans="1:7" x14ac:dyDescent="0.25">
      <c r="A52" s="79" t="s">
        <v>398</v>
      </c>
      <c r="B52" s="186">
        <v>0</v>
      </c>
      <c r="C52" s="186">
        <v>0</v>
      </c>
      <c r="D52" s="186">
        <v>0</v>
      </c>
      <c r="E52" s="186">
        <v>0</v>
      </c>
      <c r="F52" s="186">
        <v>0</v>
      </c>
      <c r="G52" s="186">
        <v>0</v>
      </c>
    </row>
    <row r="53" spans="1:7" x14ac:dyDescent="0.25">
      <c r="A53" s="57" t="s">
        <v>399</v>
      </c>
      <c r="B53" s="46">
        <f>SUM(B54:B60)</f>
        <v>95572281.060000002</v>
      </c>
      <c r="C53" s="46">
        <f t="shared" ref="C53:F53" si="7">SUM(C54:C60)</f>
        <v>76417990.160000011</v>
      </c>
      <c r="D53" s="46">
        <f t="shared" si="7"/>
        <v>171990271.22000003</v>
      </c>
      <c r="E53" s="46">
        <f t="shared" si="7"/>
        <v>53614431.249999993</v>
      </c>
      <c r="F53" s="46">
        <f t="shared" si="7"/>
        <v>53301383.599999994</v>
      </c>
      <c r="G53" s="186">
        <v>118375839.97000003</v>
      </c>
    </row>
    <row r="54" spans="1:7" x14ac:dyDescent="0.25">
      <c r="A54" s="79" t="s">
        <v>400</v>
      </c>
      <c r="B54" s="187">
        <v>0</v>
      </c>
      <c r="C54" s="187">
        <v>15207088.52</v>
      </c>
      <c r="D54" s="186">
        <v>15207088.52</v>
      </c>
      <c r="E54" s="187">
        <v>481440.15</v>
      </c>
      <c r="F54" s="187">
        <v>481440.15</v>
      </c>
      <c r="G54" s="186">
        <v>14725648.369999999</v>
      </c>
    </row>
    <row r="55" spans="1:7" x14ac:dyDescent="0.25">
      <c r="A55" s="79" t="s">
        <v>401</v>
      </c>
      <c r="B55" s="187">
        <v>95572281.060000002</v>
      </c>
      <c r="C55" s="187">
        <v>60967664.770000003</v>
      </c>
      <c r="D55" s="186">
        <v>156539945.83000001</v>
      </c>
      <c r="E55" s="187">
        <v>53093775.439999998</v>
      </c>
      <c r="F55" s="187">
        <v>52780727.789999999</v>
      </c>
      <c r="G55" s="186">
        <v>103446170.39000002</v>
      </c>
    </row>
    <row r="56" spans="1:7" x14ac:dyDescent="0.25">
      <c r="A56" s="79" t="s">
        <v>402</v>
      </c>
      <c r="B56" s="186">
        <v>0</v>
      </c>
      <c r="C56" s="186">
        <v>0</v>
      </c>
      <c r="D56" s="186">
        <v>0</v>
      </c>
      <c r="E56" s="186">
        <v>0</v>
      </c>
      <c r="F56" s="186">
        <v>0</v>
      </c>
      <c r="G56" s="186">
        <v>0</v>
      </c>
    </row>
    <row r="57" spans="1:7" x14ac:dyDescent="0.25">
      <c r="A57" s="80" t="s">
        <v>403</v>
      </c>
      <c r="B57" s="186">
        <v>0</v>
      </c>
      <c r="C57" s="186">
        <v>0</v>
      </c>
      <c r="D57" s="186">
        <v>0</v>
      </c>
      <c r="E57" s="186">
        <v>0</v>
      </c>
      <c r="F57" s="186">
        <v>0</v>
      </c>
      <c r="G57" s="186">
        <v>0</v>
      </c>
    </row>
    <row r="58" spans="1:7" x14ac:dyDescent="0.25">
      <c r="A58" s="79" t="s">
        <v>404</v>
      </c>
      <c r="B58" s="187">
        <v>0</v>
      </c>
      <c r="C58" s="187">
        <v>186108.87</v>
      </c>
      <c r="D58" s="186">
        <v>186108.87</v>
      </c>
      <c r="E58" s="187">
        <v>0</v>
      </c>
      <c r="F58" s="187">
        <v>0</v>
      </c>
      <c r="G58" s="186">
        <v>186108.87</v>
      </c>
    </row>
    <row r="59" spans="1:7" x14ac:dyDescent="0.25">
      <c r="A59" s="79" t="s">
        <v>405</v>
      </c>
      <c r="B59" s="187">
        <v>0</v>
      </c>
      <c r="C59" s="187">
        <v>57128</v>
      </c>
      <c r="D59" s="186">
        <v>57128</v>
      </c>
      <c r="E59" s="187">
        <v>39215.660000000003</v>
      </c>
      <c r="F59" s="187">
        <v>39215.660000000003</v>
      </c>
      <c r="G59" s="186">
        <v>17912.339999999997</v>
      </c>
    </row>
    <row r="60" spans="1:7" x14ac:dyDescent="0.25">
      <c r="A60" s="79" t="s">
        <v>406</v>
      </c>
      <c r="B60" s="186">
        <v>0</v>
      </c>
      <c r="C60" s="186">
        <v>0</v>
      </c>
      <c r="D60" s="186">
        <v>0</v>
      </c>
      <c r="E60" s="186">
        <v>0</v>
      </c>
      <c r="F60" s="186">
        <v>0</v>
      </c>
      <c r="G60" s="186">
        <v>0</v>
      </c>
    </row>
    <row r="61" spans="1:7" x14ac:dyDescent="0.25">
      <c r="A61" s="57" t="s">
        <v>407</v>
      </c>
      <c r="B61" s="46">
        <f>SUM(B62:B70)</f>
        <v>0</v>
      </c>
      <c r="C61" s="46">
        <f t="shared" ref="C61:F61" si="8">SUM(C62:C70)</f>
        <v>5150000</v>
      </c>
      <c r="D61" s="46">
        <f t="shared" si="8"/>
        <v>5150000</v>
      </c>
      <c r="E61" s="46">
        <f t="shared" si="8"/>
        <v>3900000</v>
      </c>
      <c r="F61" s="46">
        <f t="shared" si="8"/>
        <v>3900000</v>
      </c>
      <c r="G61" s="186">
        <v>1250000</v>
      </c>
    </row>
    <row r="62" spans="1:7" x14ac:dyDescent="0.25">
      <c r="A62" s="79" t="s">
        <v>408</v>
      </c>
      <c r="B62" s="186">
        <v>0</v>
      </c>
      <c r="C62" s="186">
        <v>0</v>
      </c>
      <c r="D62" s="186">
        <v>0</v>
      </c>
      <c r="E62" s="186">
        <v>0</v>
      </c>
      <c r="F62" s="186">
        <v>0</v>
      </c>
      <c r="G62" s="186">
        <v>0</v>
      </c>
    </row>
    <row r="63" spans="1:7" x14ac:dyDescent="0.25">
      <c r="A63" s="79" t="s">
        <v>409</v>
      </c>
      <c r="B63" s="187">
        <v>0</v>
      </c>
      <c r="C63" s="187">
        <v>650000</v>
      </c>
      <c r="D63" s="186">
        <v>650000</v>
      </c>
      <c r="E63" s="187">
        <v>0</v>
      </c>
      <c r="F63" s="187">
        <v>0</v>
      </c>
      <c r="G63" s="186">
        <v>650000</v>
      </c>
    </row>
    <row r="64" spans="1:7" x14ac:dyDescent="0.25">
      <c r="A64" s="79" t="s">
        <v>410</v>
      </c>
      <c r="B64" s="186">
        <v>0</v>
      </c>
      <c r="C64" s="186">
        <v>0</v>
      </c>
      <c r="D64" s="186">
        <v>0</v>
      </c>
      <c r="E64" s="186">
        <v>0</v>
      </c>
      <c r="F64" s="186">
        <v>0</v>
      </c>
      <c r="G64" s="186">
        <v>0</v>
      </c>
    </row>
    <row r="65" spans="1:7" x14ac:dyDescent="0.25">
      <c r="A65" s="79" t="s">
        <v>411</v>
      </c>
      <c r="B65" s="187">
        <v>0</v>
      </c>
      <c r="C65" s="187">
        <v>180000</v>
      </c>
      <c r="D65" s="186">
        <v>180000</v>
      </c>
      <c r="E65" s="187">
        <v>0</v>
      </c>
      <c r="F65" s="187">
        <v>0</v>
      </c>
      <c r="G65" s="186">
        <v>180000</v>
      </c>
    </row>
    <row r="66" spans="1:7" x14ac:dyDescent="0.25">
      <c r="A66" s="79" t="s">
        <v>412</v>
      </c>
      <c r="B66" s="187">
        <v>0</v>
      </c>
      <c r="C66" s="187">
        <v>4320000</v>
      </c>
      <c r="D66" s="186">
        <v>4320000</v>
      </c>
      <c r="E66" s="187">
        <v>3900000</v>
      </c>
      <c r="F66" s="187">
        <v>3900000</v>
      </c>
      <c r="G66" s="186">
        <v>420000</v>
      </c>
    </row>
    <row r="67" spans="1:7" x14ac:dyDescent="0.25">
      <c r="A67" s="79" t="s">
        <v>413</v>
      </c>
      <c r="B67" s="186">
        <v>0</v>
      </c>
      <c r="C67" s="186">
        <v>0</v>
      </c>
      <c r="D67" s="186">
        <v>0</v>
      </c>
      <c r="E67" s="186">
        <v>0</v>
      </c>
      <c r="F67" s="186">
        <v>0</v>
      </c>
      <c r="G67" s="186">
        <v>0</v>
      </c>
    </row>
    <row r="68" spans="1:7" x14ac:dyDescent="0.25">
      <c r="A68" s="79" t="s">
        <v>414</v>
      </c>
      <c r="B68" s="186">
        <v>0</v>
      </c>
      <c r="C68" s="186">
        <v>0</v>
      </c>
      <c r="D68" s="186">
        <v>0</v>
      </c>
      <c r="E68" s="186">
        <v>0</v>
      </c>
      <c r="F68" s="186">
        <v>0</v>
      </c>
      <c r="G68" s="186">
        <v>0</v>
      </c>
    </row>
    <row r="69" spans="1:7" x14ac:dyDescent="0.25">
      <c r="A69" s="79" t="s">
        <v>415</v>
      </c>
      <c r="B69" s="186">
        <v>0</v>
      </c>
      <c r="C69" s="186">
        <v>0</v>
      </c>
      <c r="D69" s="186">
        <v>0</v>
      </c>
      <c r="E69" s="186">
        <v>0</v>
      </c>
      <c r="F69" s="186">
        <v>0</v>
      </c>
      <c r="G69" s="186">
        <v>0</v>
      </c>
    </row>
    <row r="70" spans="1:7" x14ac:dyDescent="0.25">
      <c r="A70" s="79" t="s">
        <v>416</v>
      </c>
      <c r="B70" s="186">
        <v>0</v>
      </c>
      <c r="C70" s="186">
        <v>0</v>
      </c>
      <c r="D70" s="186">
        <v>0</v>
      </c>
      <c r="E70" s="186">
        <v>0</v>
      </c>
      <c r="F70" s="186">
        <v>0</v>
      </c>
      <c r="G70" s="186">
        <v>0</v>
      </c>
    </row>
    <row r="71" spans="1:7" x14ac:dyDescent="0.25">
      <c r="A71" s="58" t="s">
        <v>417</v>
      </c>
      <c r="B71" s="46">
        <f>SUM(B72:B75)</f>
        <v>2503428.5499999998</v>
      </c>
      <c r="C71" s="46">
        <f t="shared" ref="C71:F71" si="9">SUM(C72:C75)</f>
        <v>0</v>
      </c>
      <c r="D71" s="46">
        <f t="shared" si="9"/>
        <v>2503428.5499999998</v>
      </c>
      <c r="E71" s="46">
        <f t="shared" si="9"/>
        <v>1050242.95</v>
      </c>
      <c r="F71" s="46">
        <f t="shared" si="9"/>
        <v>1050242.95</v>
      </c>
      <c r="G71" s="188">
        <v>1453185.5999999999</v>
      </c>
    </row>
    <row r="72" spans="1:7" x14ac:dyDescent="0.25">
      <c r="A72" s="79" t="s">
        <v>418</v>
      </c>
      <c r="B72" s="187">
        <v>2503428.5499999998</v>
      </c>
      <c r="C72" s="187">
        <v>0</v>
      </c>
      <c r="D72" s="186">
        <v>2503428.5499999998</v>
      </c>
      <c r="E72" s="187">
        <v>1050242.95</v>
      </c>
      <c r="F72" s="187">
        <v>1050242.95</v>
      </c>
      <c r="G72" s="186">
        <v>1453185.5999999999</v>
      </c>
    </row>
    <row r="73" spans="1:7" ht="30" x14ac:dyDescent="0.25">
      <c r="A73" s="79" t="s">
        <v>419</v>
      </c>
      <c r="B73" s="186">
        <v>0</v>
      </c>
      <c r="C73" s="186">
        <v>0</v>
      </c>
      <c r="D73" s="186">
        <v>0</v>
      </c>
      <c r="E73" s="186">
        <v>0</v>
      </c>
      <c r="F73" s="186">
        <v>0</v>
      </c>
      <c r="G73" s="186">
        <v>0</v>
      </c>
    </row>
    <row r="74" spans="1:7" x14ac:dyDescent="0.25">
      <c r="A74" s="79" t="s">
        <v>420</v>
      </c>
      <c r="B74" s="186">
        <v>0</v>
      </c>
      <c r="C74" s="186">
        <v>0</v>
      </c>
      <c r="D74" s="186">
        <v>0</v>
      </c>
      <c r="E74" s="186">
        <v>0</v>
      </c>
      <c r="F74" s="186">
        <v>0</v>
      </c>
      <c r="G74" s="186">
        <v>0</v>
      </c>
    </row>
    <row r="75" spans="1:7" x14ac:dyDescent="0.25">
      <c r="A75" s="79" t="s">
        <v>421</v>
      </c>
      <c r="B75" s="186">
        <v>0</v>
      </c>
      <c r="C75" s="186">
        <v>0</v>
      </c>
      <c r="D75" s="186">
        <v>0</v>
      </c>
      <c r="E75" s="186">
        <v>0</v>
      </c>
      <c r="F75" s="186">
        <v>0</v>
      </c>
      <c r="G75" s="186">
        <v>0</v>
      </c>
    </row>
    <row r="76" spans="1:7" x14ac:dyDescent="0.25">
      <c r="A76" s="44"/>
      <c r="B76" s="48"/>
      <c r="C76" s="48"/>
      <c r="D76" s="48"/>
      <c r="E76" s="48"/>
      <c r="F76" s="48"/>
      <c r="G76" s="48"/>
    </row>
    <row r="77" spans="1:7" x14ac:dyDescent="0.25">
      <c r="A77" s="3" t="s">
        <v>379</v>
      </c>
      <c r="B77" s="4">
        <f>B43+B9</f>
        <v>567840000</v>
      </c>
      <c r="C77" s="4">
        <f t="shared" ref="C77:F77" si="10">C43+C9</f>
        <v>210285339.48000002</v>
      </c>
      <c r="D77" s="4">
        <f t="shared" si="10"/>
        <v>778125339.48000002</v>
      </c>
      <c r="E77" s="4">
        <f t="shared" si="10"/>
        <v>270177119.73000002</v>
      </c>
      <c r="F77" s="4">
        <f t="shared" si="10"/>
        <v>268368014.00999999</v>
      </c>
      <c r="G77" s="4">
        <f>G43+G9</f>
        <v>507948219.75</v>
      </c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37:G37 B53:G53 B9:B10 B19:G19 B27:G27 C62:G70 B71:G71 B43:B44 C72:G75 B76:G77 C20:G26 C38:G41 C54:G60 C28:G36 C9:G18 C43:G52 B61:G6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F19 B27:F27 B37:F37 B42:G42 B53:F53 B61:F61 B71:F71 B76:G76 B77:F77 B44:F44 B43:F43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B22" sqref="B22:F3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0" t="s">
        <v>423</v>
      </c>
      <c r="B1" s="192"/>
      <c r="C1" s="192"/>
      <c r="D1" s="192"/>
      <c r="E1" s="192"/>
      <c r="F1" s="192"/>
      <c r="G1" s="193"/>
    </row>
    <row r="2" spans="1:7" x14ac:dyDescent="0.25">
      <c r="A2" s="109" t="str">
        <f>'Formato 1'!A2</f>
        <v>Municipio de Valle de Santiago, Gto.</v>
      </c>
      <c r="B2" s="110"/>
      <c r="C2" s="110"/>
      <c r="D2" s="110"/>
      <c r="E2" s="110"/>
      <c r="F2" s="110"/>
      <c r="G2" s="111"/>
    </row>
    <row r="3" spans="1:7" x14ac:dyDescent="0.25">
      <c r="A3" s="112" t="s">
        <v>296</v>
      </c>
      <c r="B3" s="113"/>
      <c r="C3" s="113"/>
      <c r="D3" s="113"/>
      <c r="E3" s="113"/>
      <c r="F3" s="113"/>
      <c r="G3" s="114"/>
    </row>
    <row r="4" spans="1:7" x14ac:dyDescent="0.25">
      <c r="A4" s="112" t="s">
        <v>424</v>
      </c>
      <c r="B4" s="113"/>
      <c r="C4" s="113"/>
      <c r="D4" s="113"/>
      <c r="E4" s="113"/>
      <c r="F4" s="113"/>
      <c r="G4" s="114"/>
    </row>
    <row r="5" spans="1:7" x14ac:dyDescent="0.25">
      <c r="A5" s="112" t="str">
        <f>'Formato 3'!A4</f>
        <v>Del 1 de Enero al 30 de junio de 2025 (b)</v>
      </c>
      <c r="B5" s="113"/>
      <c r="C5" s="113"/>
      <c r="D5" s="113"/>
      <c r="E5" s="113"/>
      <c r="F5" s="113"/>
      <c r="G5" s="114"/>
    </row>
    <row r="6" spans="1:7" x14ac:dyDescent="0.25">
      <c r="A6" s="115" t="s">
        <v>2</v>
      </c>
      <c r="B6" s="116"/>
      <c r="C6" s="116"/>
      <c r="D6" s="116"/>
      <c r="E6" s="116"/>
      <c r="F6" s="116"/>
      <c r="G6" s="117"/>
    </row>
    <row r="7" spans="1:7" x14ac:dyDescent="0.25">
      <c r="A7" s="195" t="s">
        <v>425</v>
      </c>
      <c r="B7" s="198" t="s">
        <v>298</v>
      </c>
      <c r="C7" s="198"/>
      <c r="D7" s="198"/>
      <c r="E7" s="198"/>
      <c r="F7" s="198"/>
      <c r="G7" s="198" t="s">
        <v>299</v>
      </c>
    </row>
    <row r="8" spans="1:7" ht="30" x14ac:dyDescent="0.25">
      <c r="A8" s="196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208"/>
    </row>
    <row r="9" spans="1:7" ht="15.75" customHeight="1" x14ac:dyDescent="0.25">
      <c r="A9" s="26" t="s">
        <v>426</v>
      </c>
      <c r="B9" s="118">
        <f>SUM(B10,B11,B12,B15,B16,B19)</f>
        <v>148368925.62</v>
      </c>
      <c r="C9" s="118">
        <f t="shared" ref="C9:G9" si="0">SUM(C10,C11,C12,C15,C16,C19)</f>
        <v>-817304.82</v>
      </c>
      <c r="D9" s="118">
        <f t="shared" si="0"/>
        <v>147551620.80000001</v>
      </c>
      <c r="E9" s="118">
        <f t="shared" si="0"/>
        <v>56250237.009999998</v>
      </c>
      <c r="F9" s="118">
        <f t="shared" si="0"/>
        <v>55718421.210000001</v>
      </c>
      <c r="G9" s="118">
        <f t="shared" si="0"/>
        <v>91301383.790000021</v>
      </c>
    </row>
    <row r="10" spans="1:7" x14ac:dyDescent="0.25">
      <c r="A10" s="57" t="s">
        <v>427</v>
      </c>
      <c r="B10" s="189">
        <v>148368925.62</v>
      </c>
      <c r="C10" s="189">
        <v>-817304.82</v>
      </c>
      <c r="D10" s="190">
        <v>147551620.80000001</v>
      </c>
      <c r="E10" s="189">
        <v>56250237.009999998</v>
      </c>
      <c r="F10" s="189">
        <v>55718421.210000001</v>
      </c>
      <c r="G10" s="75">
        <f>D10-E10</f>
        <v>91301383.790000021</v>
      </c>
    </row>
    <row r="11" spans="1:7" ht="15.75" customHeight="1" x14ac:dyDescent="0.25">
      <c r="A11" s="57" t="s">
        <v>428</v>
      </c>
      <c r="B11" s="190">
        <v>0</v>
      </c>
      <c r="C11" s="190">
        <v>0</v>
      </c>
      <c r="D11" s="190">
        <v>0</v>
      </c>
      <c r="E11" s="190">
        <v>0</v>
      </c>
      <c r="F11" s="190">
        <v>0</v>
      </c>
      <c r="G11" s="75">
        <f t="shared" ref="G11:G19" si="1">D11-E11</f>
        <v>0</v>
      </c>
    </row>
    <row r="12" spans="1:7" x14ac:dyDescent="0.25">
      <c r="A12" s="57" t="s">
        <v>429</v>
      </c>
      <c r="B12" s="190">
        <v>0</v>
      </c>
      <c r="C12" s="190">
        <v>0</v>
      </c>
      <c r="D12" s="190">
        <v>0</v>
      </c>
      <c r="E12" s="190">
        <v>0</v>
      </c>
      <c r="F12" s="190">
        <v>0</v>
      </c>
      <c r="G12" s="75">
        <f t="shared" ref="G12" si="2">G13+G14</f>
        <v>0</v>
      </c>
    </row>
    <row r="13" spans="1:7" x14ac:dyDescent="0.25">
      <c r="A13" s="76" t="s">
        <v>430</v>
      </c>
      <c r="B13" s="190">
        <v>0</v>
      </c>
      <c r="C13" s="190">
        <v>0</v>
      </c>
      <c r="D13" s="190">
        <v>0</v>
      </c>
      <c r="E13" s="190">
        <v>0</v>
      </c>
      <c r="F13" s="190">
        <v>0</v>
      </c>
      <c r="G13" s="75">
        <f t="shared" si="1"/>
        <v>0</v>
      </c>
    </row>
    <row r="14" spans="1:7" x14ac:dyDescent="0.25">
      <c r="A14" s="76" t="s">
        <v>431</v>
      </c>
      <c r="B14" s="190">
        <v>0</v>
      </c>
      <c r="C14" s="190">
        <v>0</v>
      </c>
      <c r="D14" s="190">
        <v>0</v>
      </c>
      <c r="E14" s="190">
        <v>0</v>
      </c>
      <c r="F14" s="190">
        <v>0</v>
      </c>
      <c r="G14" s="75">
        <f t="shared" si="1"/>
        <v>0</v>
      </c>
    </row>
    <row r="15" spans="1:7" x14ac:dyDescent="0.25">
      <c r="A15" s="57" t="s">
        <v>432</v>
      </c>
      <c r="B15" s="190">
        <v>0</v>
      </c>
      <c r="C15" s="190">
        <v>0</v>
      </c>
      <c r="D15" s="190">
        <v>0</v>
      </c>
      <c r="E15" s="190">
        <v>0</v>
      </c>
      <c r="F15" s="190">
        <v>0</v>
      </c>
      <c r="G15" s="75">
        <f t="shared" si="1"/>
        <v>0</v>
      </c>
    </row>
    <row r="16" spans="1:7" ht="30" x14ac:dyDescent="0.25">
      <c r="A16" s="58" t="s">
        <v>433</v>
      </c>
      <c r="B16" s="190">
        <v>0</v>
      </c>
      <c r="C16" s="190">
        <v>0</v>
      </c>
      <c r="D16" s="190">
        <v>0</v>
      </c>
      <c r="E16" s="190">
        <v>0</v>
      </c>
      <c r="F16" s="190">
        <v>0</v>
      </c>
      <c r="G16" s="75">
        <f t="shared" ref="G16" si="3">G17+G18</f>
        <v>0</v>
      </c>
    </row>
    <row r="17" spans="1:7" x14ac:dyDescent="0.25">
      <c r="A17" s="76" t="s">
        <v>434</v>
      </c>
      <c r="B17" s="190">
        <v>0</v>
      </c>
      <c r="C17" s="190">
        <v>0</v>
      </c>
      <c r="D17" s="190">
        <v>0</v>
      </c>
      <c r="E17" s="190">
        <v>0</v>
      </c>
      <c r="F17" s="190">
        <v>0</v>
      </c>
      <c r="G17" s="75">
        <f t="shared" si="1"/>
        <v>0</v>
      </c>
    </row>
    <row r="18" spans="1:7" x14ac:dyDescent="0.25">
      <c r="A18" s="76" t="s">
        <v>435</v>
      </c>
      <c r="B18" s="190">
        <v>0</v>
      </c>
      <c r="C18" s="190">
        <v>0</v>
      </c>
      <c r="D18" s="190">
        <v>0</v>
      </c>
      <c r="E18" s="190">
        <v>0</v>
      </c>
      <c r="F18" s="190">
        <v>0</v>
      </c>
      <c r="G18" s="75">
        <f t="shared" si="1"/>
        <v>0</v>
      </c>
    </row>
    <row r="19" spans="1:7" x14ac:dyDescent="0.25">
      <c r="A19" s="57" t="s">
        <v>436</v>
      </c>
      <c r="B19" s="190">
        <v>0</v>
      </c>
      <c r="C19" s="190">
        <v>0</v>
      </c>
      <c r="D19" s="190">
        <v>0</v>
      </c>
      <c r="E19" s="190">
        <v>0</v>
      </c>
      <c r="F19" s="190">
        <v>0</v>
      </c>
      <c r="G19" s="75">
        <f t="shared" si="1"/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4" t="s">
        <v>437</v>
      </c>
      <c r="B21" s="118">
        <f>SUM(B22,B23,B24,B27,B28,B31)</f>
        <v>79239743.319999993</v>
      </c>
      <c r="C21" s="118">
        <f t="shared" ref="C21:F21" si="4">SUM(C22,C23,C24,C27,C28,C31)</f>
        <v>3510395.53</v>
      </c>
      <c r="D21" s="118">
        <f t="shared" si="4"/>
        <v>82750138.849999994</v>
      </c>
      <c r="E21" s="118">
        <f t="shared" si="4"/>
        <v>30658572.32</v>
      </c>
      <c r="F21" s="118">
        <f t="shared" si="4"/>
        <v>30000306.52</v>
      </c>
      <c r="G21" s="118">
        <f>SUM(G22,G23,G24,G27,G28,G31)</f>
        <v>52091566.529999994</v>
      </c>
    </row>
    <row r="22" spans="1:7" x14ac:dyDescent="0.25">
      <c r="A22" s="57" t="s">
        <v>427</v>
      </c>
      <c r="B22" s="189">
        <v>79239743.319999993</v>
      </c>
      <c r="C22" s="189">
        <v>3510395.53</v>
      </c>
      <c r="D22" s="190">
        <v>82750138.849999994</v>
      </c>
      <c r="E22" s="189">
        <v>30658572.32</v>
      </c>
      <c r="F22" s="189">
        <v>30000306.52</v>
      </c>
      <c r="G22" s="75">
        <f t="shared" ref="G22:G31" si="5">D22-E22</f>
        <v>52091566.529999994</v>
      </c>
    </row>
    <row r="23" spans="1:7" x14ac:dyDescent="0.25">
      <c r="A23" s="57" t="s">
        <v>428</v>
      </c>
      <c r="B23" s="190">
        <v>0</v>
      </c>
      <c r="C23" s="190">
        <v>0</v>
      </c>
      <c r="D23" s="190">
        <v>0</v>
      </c>
      <c r="E23" s="190">
        <v>0</v>
      </c>
      <c r="F23" s="190">
        <v>0</v>
      </c>
      <c r="G23" s="75">
        <f t="shared" si="5"/>
        <v>0</v>
      </c>
    </row>
    <row r="24" spans="1:7" x14ac:dyDescent="0.25">
      <c r="A24" s="57" t="s">
        <v>429</v>
      </c>
      <c r="B24" s="190">
        <v>0</v>
      </c>
      <c r="C24" s="190">
        <v>0</v>
      </c>
      <c r="D24" s="190">
        <v>0</v>
      </c>
      <c r="E24" s="190">
        <v>0</v>
      </c>
      <c r="F24" s="190">
        <v>0</v>
      </c>
      <c r="G24" s="75">
        <f t="shared" ref="G24" si="6">G25+G26</f>
        <v>0</v>
      </c>
    </row>
    <row r="25" spans="1:7" x14ac:dyDescent="0.25">
      <c r="A25" s="76" t="s">
        <v>430</v>
      </c>
      <c r="B25" s="190">
        <v>0</v>
      </c>
      <c r="C25" s="190">
        <v>0</v>
      </c>
      <c r="D25" s="190">
        <v>0</v>
      </c>
      <c r="E25" s="190">
        <v>0</v>
      </c>
      <c r="F25" s="190">
        <v>0</v>
      </c>
      <c r="G25" s="75">
        <f t="shared" si="5"/>
        <v>0</v>
      </c>
    </row>
    <row r="26" spans="1:7" x14ac:dyDescent="0.25">
      <c r="A26" s="76" t="s">
        <v>431</v>
      </c>
      <c r="B26" s="190">
        <v>0</v>
      </c>
      <c r="C26" s="190">
        <v>0</v>
      </c>
      <c r="D26" s="190">
        <v>0</v>
      </c>
      <c r="E26" s="190">
        <v>0</v>
      </c>
      <c r="F26" s="190">
        <v>0</v>
      </c>
      <c r="G26" s="75">
        <f t="shared" si="5"/>
        <v>0</v>
      </c>
    </row>
    <row r="27" spans="1:7" x14ac:dyDescent="0.25">
      <c r="A27" s="57" t="s">
        <v>432</v>
      </c>
      <c r="B27" s="190">
        <v>0</v>
      </c>
      <c r="C27" s="190">
        <v>0</v>
      </c>
      <c r="D27" s="190">
        <v>0</v>
      </c>
      <c r="E27" s="190">
        <v>0</v>
      </c>
      <c r="F27" s="190">
        <v>0</v>
      </c>
      <c r="G27" s="75">
        <f t="shared" si="5"/>
        <v>0</v>
      </c>
    </row>
    <row r="28" spans="1:7" ht="30" x14ac:dyDescent="0.25">
      <c r="A28" s="58" t="s">
        <v>433</v>
      </c>
      <c r="B28" s="190">
        <v>0</v>
      </c>
      <c r="C28" s="190">
        <v>0</v>
      </c>
      <c r="D28" s="190">
        <v>0</v>
      </c>
      <c r="E28" s="190">
        <v>0</v>
      </c>
      <c r="F28" s="190">
        <v>0</v>
      </c>
      <c r="G28" s="75">
        <f t="shared" ref="G28" si="7">G29+G30</f>
        <v>0</v>
      </c>
    </row>
    <row r="29" spans="1:7" x14ac:dyDescent="0.25">
      <c r="A29" s="76" t="s">
        <v>434</v>
      </c>
      <c r="B29" s="190">
        <v>0</v>
      </c>
      <c r="C29" s="190">
        <v>0</v>
      </c>
      <c r="D29" s="190">
        <v>0</v>
      </c>
      <c r="E29" s="190">
        <v>0</v>
      </c>
      <c r="F29" s="190">
        <v>0</v>
      </c>
      <c r="G29" s="75">
        <f t="shared" si="5"/>
        <v>0</v>
      </c>
    </row>
    <row r="30" spans="1:7" x14ac:dyDescent="0.25">
      <c r="A30" s="76" t="s">
        <v>435</v>
      </c>
      <c r="B30" s="190">
        <v>0</v>
      </c>
      <c r="C30" s="190">
        <v>0</v>
      </c>
      <c r="D30" s="190">
        <v>0</v>
      </c>
      <c r="E30" s="190">
        <v>0</v>
      </c>
      <c r="F30" s="190">
        <v>0</v>
      </c>
      <c r="G30" s="75">
        <f t="shared" si="5"/>
        <v>0</v>
      </c>
    </row>
    <row r="31" spans="1:7" x14ac:dyDescent="0.25">
      <c r="A31" s="57" t="s">
        <v>436</v>
      </c>
      <c r="B31" s="190">
        <v>0</v>
      </c>
      <c r="C31" s="190">
        <v>0</v>
      </c>
      <c r="D31" s="190">
        <v>0</v>
      </c>
      <c r="E31" s="190">
        <v>0</v>
      </c>
      <c r="F31" s="190">
        <v>0</v>
      </c>
      <c r="G31" s="75">
        <f t="shared" si="5"/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438</v>
      </c>
      <c r="B33" s="118">
        <f>B21+B9</f>
        <v>227608668.94</v>
      </c>
      <c r="C33" s="118">
        <f t="shared" ref="C33:G33" si="8">C21+C9</f>
        <v>2693090.71</v>
      </c>
      <c r="D33" s="118">
        <f t="shared" si="8"/>
        <v>230301759.65000001</v>
      </c>
      <c r="E33" s="118">
        <f t="shared" si="8"/>
        <v>86908809.329999998</v>
      </c>
      <c r="F33" s="118">
        <f t="shared" si="8"/>
        <v>85718727.730000004</v>
      </c>
      <c r="G33" s="118">
        <f t="shared" si="8"/>
        <v>143392950.32000002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11:F21 G9:G33 B23:F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20:F21 G11 B32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6aa8a68a-ab09-4ac8-a697-fdce915bc567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cp:lastPrinted>2024-10-06T16:29:02Z</cp:lastPrinted>
  <dcterms:created xsi:type="dcterms:W3CDTF">2023-03-16T22:14:51Z</dcterms:created>
  <dcterms:modified xsi:type="dcterms:W3CDTF">2025-07-25T21:03:56Z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