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19200" windowHeight="6315" tabRatio="863" activeTab="6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</workbook>
</file>

<file path=xl/calcChain.xml><?xml version="1.0" encoding="utf-8"?>
<calcChain xmlns="http://schemas.openxmlformats.org/spreadsheetml/2006/main">
  <c r="D138" i="62" l="1"/>
  <c r="C138" i="62"/>
  <c r="G10" i="65" l="1"/>
  <c r="E9" i="61"/>
  <c r="E50" i="59"/>
  <c r="H20" i="59"/>
  <c r="H15" i="59" l="1"/>
  <c r="E9" i="59"/>
  <c r="E46" i="59" l="1"/>
  <c r="C26" i="61" l="1"/>
  <c r="D114" i="62" l="1"/>
  <c r="D112" i="62"/>
  <c r="D103" i="62"/>
  <c r="C103" i="62"/>
  <c r="A4" i="65" l="1"/>
  <c r="D38" i="62"/>
  <c r="C38" i="62"/>
  <c r="C167" i="59" l="1"/>
  <c r="E167" i="59" s="1"/>
  <c r="C159" i="59"/>
  <c r="C155" i="59"/>
  <c r="C144" i="59"/>
  <c r="E155" i="59" l="1"/>
  <c r="C49" i="65"/>
  <c r="C40" i="65"/>
  <c r="D29" i="62" l="1"/>
  <c r="D44" i="62" s="1"/>
  <c r="D57" i="62" l="1"/>
  <c r="D55" i="62"/>
  <c r="C55" i="62"/>
  <c r="D51" i="62"/>
  <c r="D50" i="62" l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E9" i="62" l="1"/>
  <c r="C41" i="59"/>
  <c r="E41" i="59" s="1"/>
  <c r="C32" i="59"/>
  <c r="E32" i="59" s="1"/>
  <c r="C11" i="60" l="1"/>
  <c r="C211" i="60" l="1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44" i="62" l="1"/>
  <c r="E15" i="61"/>
  <c r="C57" i="60"/>
  <c r="C49" i="62"/>
  <c r="C94" i="60"/>
  <c r="E94" i="60" s="1"/>
  <c r="C69" i="60"/>
  <c r="D49" i="62" l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E127" i="59" l="1"/>
  <c r="F76" i="59"/>
  <c r="F56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<sst xmlns="http://schemas.openxmlformats.org/spreadsheetml/2006/main" count="853" uniqueCount="595">
  <si>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</si>
  <si>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</si>
  <si>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</si>
  <si>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</si>
  <si>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</si>
  <si>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</si>
  <si>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</si>
  <si>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</si>
  <si>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</si>
  <si>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</si>
  <si>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</si>
  <si>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</si>
  <si>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</si>
  <si>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</si>
  <si>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</si>
  <si>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</si>
  <si>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</si>
  <si>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</si>
  <si>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</si>
  <si>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</si>
  <si>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</si>
  <si>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</si>
  <si>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</si>
  <si>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</si>
  <si>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</si>
  <si>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</si>
  <si>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</si>
  <si>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</si>
  <si>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</si>
  <si>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</si>
  <si>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</si>
  <si>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</si>
  <si>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</si>
  <si>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</si>
  <si>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</si>
  <si>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</si>
  <si>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</si>
  <si>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</si>
  <si>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</si>
  <si>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</si>
  <si>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</si>
  <si>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</si>
  <si>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</si>
  <si>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</si>
  <si>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</si>
  <si>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</si>
  <si>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</si>
  <si>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</si>
  <si>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</si>
  <si>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</si>
  <si>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</si>
  <si>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</si>
  <si>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</si>
  <si>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</si>
  <si>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</si>
  <si>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</si>
  <si>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</si>
  <si>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</si>
  <si>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</si>
  <si>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</si>
  <si>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</si>
  <si>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</si>
  <si>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</si>
  <si>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</si>
  <si>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</si>
  <si>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</si>
  <si>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</si>
  <si>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</si>
  <si>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</si>
  <si>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</si>
  <si>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</si>
  <si>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</si>
  <si>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</si>
  <si>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</si>
  <si>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</si>
  <si>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</si>
  <si>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</si>
  <si>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</si>
  <si>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</si>
  <si>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</si>
  <si>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</si>
  <si>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</si>
  <si>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</si>
  <si>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</si>
  <si>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</si>
  <si>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</si>
  <si>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</si>
  <si>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</si>
  <si>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</si>
  <si>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</si>
  <si>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</si>
  <si>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</si>
  <si>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</si>
  <si>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</si>
  <si>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</si>
  <si>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</si>
  <si>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</si>
  <si>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</si>
  <si>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</si>
  <si>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</si>
  <si>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</si>
  <si>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</si>
  <si>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</si>
  <si>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</si>
  <si>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</si>
  <si>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</si>
  <si>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</si>
  <si>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</si>
  <si>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</si>
  <si>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</si>
  <si>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</si>
  <si>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</si>
  <si>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</si>
  <si>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</si>
  <si>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</si>
  <si>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</si>
  <si>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</si>
  <si>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</si>
  <si>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</si>
  <si>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</si>
  <si>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</si>
  <si>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</si>
  <si>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</si>
  <si>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</si>
  <si>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</si>
  <si>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</si>
  <si>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</si>
  <si>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</si>
  <si>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</si>
  <si>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</si>
  <si>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</si>
  <si>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</si>
  <si>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</si>
  <si>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</si>
  <si>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</si>
  <si>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</si>
  <si>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</si>
  <si>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</si>
  <si>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</si>
  <si>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</si>
  <si>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</si>
  <si>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</si>
  <si>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</si>
  <si>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</si>
  <si>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</si>
  <si>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</si>
  <si>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</si>
  <si>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</si>
  <si>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</si>
  <si>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</si>
  <si>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</si>
  <si>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</si>
  <si>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</si>
  <si>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</si>
  <si>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</si>
  <si>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</si>
  <si>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</si>
  <si>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</si>
  <si>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</si>
  <si>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</si>
  <si>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</si>
  <si>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</si>
  <si>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</si>
  <si>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</si>
  <si>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</si>
  <si>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</si>
  <si>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</si>
  <si>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</si>
  <si>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</si>
  <si>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</si>
  <si>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</si>
  <si>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</si>
  <si>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</si>
  <si>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</si>
  <si>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</si>
  <si>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</si>
  <si>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</si>
  <si>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</si>
  <si>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</si>
  <si>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</si>
  <si>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</si>
  <si>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</si>
  <si>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</si>
  <si>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</si>
  <si>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</si>
  <si>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</si>
  <si>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</si>
  <si>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</si>
  <si>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</si>
  <si>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</si>
  <si>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</si>
  <si>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</si>
  <si>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</si>
  <si>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</si>
  <si>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</si>
  <si>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</si>
  <si>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</si>
  <si>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</si>
  <si>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</si>
  <si>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</si>
  <si>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</si>
  <si>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</si>
  <si>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</si>
  <si>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</si>
  <si>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</si>
  <si>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</si>
  <si>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</si>
  <si>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</si>
  <si>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</si>
  <si>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</si>
  <si>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</si>
  <si>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</si>
  <si>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</si>
  <si>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</si>
  <si>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</si>
  <si>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</si>
  <si>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</si>
  <si>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</si>
  <si>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</si>
  <si>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</si>
  <si>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</si>
  <si>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</si>
  <si>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</si>
  <si>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</si>
  <si>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</si>
  <si>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</si>
  <si>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</si>
  <si>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</si>
  <si>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</si>
  <si>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</si>
  <si>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</si>
  <si>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</si>
  <si>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</si>
  <si>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</si>
  <si>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</si>
  <si>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</si>
  <si>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</si>
  <si>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</si>
  <si>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</si>
  <si>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</si>
  <si>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</si>
  <si>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</si>
  <si>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</si>
  <si>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</si>
  <si>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</si>
  <si>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</si>
  <si>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</si>
  <si>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</si>
  <si>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</si>
  <si>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</si>
  <si>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</si>
  <si>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</si>
  <si>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</si>
  <si>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</si>
  <si>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</si>
  <si>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</si>
  <si>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</si>
  <si>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</si>
  <si>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</si>
  <si>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</si>
  <si>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</si>
  <si>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</si>
  <si>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</si>
  <si>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</si>
  <si>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</si>
  <si>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</si>
  <si>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</si>
  <si>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</si>
  <si>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</si>
  <si>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</si>
  <si>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</si>
  <si>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</si>
  <si>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</si>
  <si>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</si>
  <si>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</si>
  <si>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</si>
  <si>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</si>
  <si>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</si>
  <si>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</si>
  <si>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</si>
  <si>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</si>
  <si>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</si>
  <si>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</si>
  <si>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</si>
  <si>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</si>
  <si>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</si>
  <si>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</si>
  <si>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</si>
  <si>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</si>
  <si>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</si>
  <si>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</si>
  <si>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</si>
  <si>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</si>
  <si>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</si>
  <si>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</si>
  <si>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</si>
  <si>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</si>
  <si>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</si>
  <si>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</si>
  <si>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</si>
  <si>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</si>
  <si>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</si>
  <si>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</si>
  <si>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</si>
  <si>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</si>
  <si>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</si>
  <si>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</si>
  <si>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</si>
  <si>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</si>
  <si>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</si>
  <si>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</si>
  <si>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</si>
  <si>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</si>
  <si>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</si>
  <si>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</si>
  <si>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</si>
  <si>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</si>
  <si>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</si>
  <si>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</si>
  <si>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</si>
  <si>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</si>
  <si>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</si>
  <si>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</si>
  <si>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</si>
  <si>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</si>
  <si>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</si>
  <si>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</si>
  <si>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</si>
  <si>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</si>
  <si>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</si>
  <si>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</si>
  <si>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</si>
  <si>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</si>
  <si>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</si>
  <si>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</si>
  <si>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</si>
  <si>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</si>
  <si>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</si>
  <si>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</si>
  <si>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</si>
  <si>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</si>
  <si>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</si>
  <si>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</si>
  <si>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</si>
  <si>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</si>
  <si>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</si>
  <si>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</si>
  <si>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</si>
  <si>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</si>
  <si>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</si>
  <si>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</si>
  <si>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</si>
  <si>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</si>
  <si>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</si>
  <si>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</si>
  <si>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</si>
  <si>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</si>
  <si>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</si>
  <si>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</si>
  <si>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</si>
  <si>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</si>
  <si>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</si>
  <si>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</si>
  <si>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</si>
  <si>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</si>
  <si>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</si>
  <si>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</si>
  <si>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</si>
  <si>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</si>
  <si>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</si>
  <si>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</si>
  <si>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</si>
  <si>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</si>
  <si>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</si>
  <si>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</si>
  <si>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</si>
  <si>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</si>
  <si>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</si>
  <si>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</si>
  <si>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</si>
  <si>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</si>
  <si>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</si>
  <si>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</si>
  <si>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</si>
  <si>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</si>
  <si>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</si>
  <si>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</si>
  <si>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</si>
  <si>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</si>
  <si>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</si>
  <si>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</si>
  <si>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</si>
  <si>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</si>
  <si>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</si>
  <si>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</si>
  <si>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</si>
  <si>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</si>
  <si>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</si>
  <si>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</si>
  <si>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</si>
  <si>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</si>
  <si>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</si>
  <si>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</si>
  <si>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</si>
  <si>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</si>
  <si>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</si>
  <si>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</si>
  <si>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</si>
  <si>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</si>
  <si>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</si>
  <si>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</si>
  <si>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</si>
  <si>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</si>
  <si>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</si>
  <si>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</si>
  <si>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</si>
  <si>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</si>
  <si>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</si>
  <si>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</si>
  <si>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</si>
  <si>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</si>
  <si>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</si>
  <si>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</si>
  <si>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</si>
  <si>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</si>
  <si>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</si>
  <si>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</si>
  <si>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</si>
  <si>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</si>
  <si>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</si>
  <si>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</si>
  <si>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</si>
  <si>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</si>
  <si>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</si>
  <si>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</si>
  <si>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</si>
  <si>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</si>
  <si>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</si>
  <si>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</si>
  <si>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</si>
  <si>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</si>
  <si>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</si>
  <si>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</si>
  <si>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</si>
  <si>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</si>
  <si>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</si>
  <si>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</si>
  <si>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</si>
  <si>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</si>
  <si>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</si>
  <si>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</si>
  <si>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</si>
  <si>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</si>
  <si>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</si>
  <si>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</si>
  <si>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</si>
  <si>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</si>
  <si>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</si>
  <si>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</si>
  <si>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</si>
  <si>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</si>
  <si>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</si>
  <si>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</si>
  <si>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</si>
  <si>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</si>
  <si>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</si>
  <si>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</si>
  <si>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</si>
  <si>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</si>
  <si>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</si>
  <si>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</si>
  <si>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</si>
  <si>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</si>
  <si>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</si>
  <si>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</si>
  <si>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</si>
  <si>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</si>
  <si>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</si>
  <si>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</si>
  <si>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</si>
  <si>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</si>
  <si>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</si>
  <si>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</si>
  <si>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</si>
  <si>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</si>
  <si>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</si>
  <si>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</si>
  <si>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</si>
  <si>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</si>
  <si>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</si>
  <si>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</si>
  <si>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</si>
  <si>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</si>
  <si>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</si>
  <si>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</si>
  <si>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</si>
  <si>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</si>
  <si>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</si>
  <si>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</si>
  <si>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</si>
  <si>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</si>
  <si>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</si>
  <si>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</si>
  <si>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</si>
  <si>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</si>
  <si>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</si>
  <si>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</si>
  <si>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</si>
  <si>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</si>
  <si>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</si>
  <si>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</si>
  <si>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</si>
  <si>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</si>
  <si>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</si>
  <si>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</si>
  <si>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</si>
  <si>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</si>
  <si>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</si>
  <si>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</si>
  <si>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</si>
  <si>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</si>
  <si>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</si>
  <si>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</si>
  <si>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</si>
  <si>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</si>
  <si>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</si>
  <si>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</si>
  <si>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</si>
  <si>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</si>
  <si>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</si>
  <si>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</si>
  <si>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</si>
  <si>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</si>
  <si>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</si>
  <si>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</si>
  <si>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</si>
  <si>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</si>
  <si>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</si>
  <si>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</si>
  <si>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</si>
  <si>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</si>
  <si>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</si>
  <si>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</si>
  <si>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</si>
  <si>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</si>
  <si>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</si>
  <si>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</si>
  <si>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</si>
  <si>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</si>
  <si>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</si>
  <si>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</si>
  <si>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</si>
  <si>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</si>
  <si>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</si>
  <si>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</si>
  <si>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</si>
  <si>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</si>
  <si>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</si>
  <si>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</si>
  <si>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</si>
  <si>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</si>
  <si>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</si>
  <si>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</si>
  <si>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</si>
  <si>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</si>
  <si>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</si>
  <si>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</si>
  <si>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</si>
  <si>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</si>
  <si>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</si>
  <si>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</si>
  <si>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</si>
  <si>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</si>
  <si>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</si>
  <si>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</si>
  <si>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</si>
  <si>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</si>
  <si>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</si>
  <si>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</si>
  <si>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</si>
  <si>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</si>
  <si>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</si>
  <si>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</si>
  <si>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</si>
  <si>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</si>
  <si>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</si>
  <si>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</si>
  <si>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</si>
  <si>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</si>
  <si>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</si>
  <si>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</si>
  <si>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</si>
  <si>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</si>
  <si>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Municipio de Valle de Santiago, Gto.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</si>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</sst>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9" fillId="11" borderId="0" xfId="9" applyFont="1" applyFill="1"/>
    <xf numFmtId="3" fontId="9" fillId="0" borderId="0" xfId="9" applyNumberFormat="1" applyFont="1" applyFill="1"/>
    <xf numFmtId="0" fontId="9" fillId="0" borderId="0" xfId="9" applyFont="1" applyFill="1" applyAlignment="1">
      <alignment horizontal="center"/>
    </xf>
    <xf numFmtId="0" fontId="2" fillId="0" borderId="0" xfId="13" applyFont="1" applyBorder="1" applyAlignment="1">
      <alignment horizontal="left" vertical="center" indent="1"/>
    </xf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1" fillId="0" borderId="0" xfId="12" applyFont="1"/>
    <xf numFmtId="0" fontId="1" fillId="0" borderId="0" xfId="12" applyFont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8" fillId="0" borderId="0" xfId="9" applyNumberFormat="1" applyFont="1"/>
    <xf numFmtId="3" fontId="9" fillId="0" borderId="0" xfId="13" applyNumberFormat="1" applyFont="1" applyBorder="1" applyAlignment="1">
      <alignment horizontal="right" vertical="center" wrapText="1" indent="1"/>
    </xf>
    <xf numFmtId="0" fontId="9" fillId="0" borderId="0" xfId="9" applyFont="1"/>
    <xf numFmtId="4" fontId="2" fillId="0" borderId="0" xfId="12" applyNumberFormat="1" applyFont="1"/>
    <xf numFmtId="4" fontId="1" fillId="0" borderId="0" xfId="12" applyNumberFormat="1" applyFo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3" fontId="2" fillId="0" borderId="0" xfId="9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6">
    <cellStyle name="Hipervínculo" xfId="11" builtinId="8"/>
    <cellStyle name="Millares" xfId="18" builtinId="3"/>
    <cellStyle name="Millares 2" xfId="1"/>
    <cellStyle name="Millares 2 2" xfId="15"/>
    <cellStyle name="Millares 2 2 2" xfId="21"/>
    <cellStyle name="Millares 2 3" xfId="16"/>
    <cellStyle name="Millares 2 3 2" xfId="22"/>
    <cellStyle name="Millares 2 4" xfId="20"/>
    <cellStyle name="Millares 3" xfId="19"/>
    <cellStyle name="Millares 3 2" xfId="25"/>
    <cellStyle name="Millares 4" xfId="17"/>
    <cellStyle name="Millares 4 2" xfId="23"/>
    <cellStyle name="Millares 5" xfId="2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A1:D45"/>
  <sheetViews>
    <sheetView view="pageLayout" topLeftCell="A16" zoomScaleNormal="100" zoomScaleSheetLayoutView="100" workbookViewId="0">
      <selection sqref="A1:D45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76" t="s">
        <v>593</v>
      </c>
      <c r="B1" s="177"/>
      <c r="C1" s="102" t="s">
        <v>495</v>
      </c>
      <c r="D1" s="103">
        <v>2025</v>
      </c>
    </row>
    <row r="2" spans="1:4" ht="16.350000000000001" customHeight="1" x14ac:dyDescent="0.2">
      <c r="A2" s="178" t="s">
        <v>494</v>
      </c>
      <c r="B2" s="179"/>
      <c r="C2" s="10" t="s">
        <v>496</v>
      </c>
      <c r="D2" s="104" t="s">
        <v>501</v>
      </c>
    </row>
    <row r="3" spans="1:4" ht="16.350000000000001" customHeight="1" x14ac:dyDescent="0.2">
      <c r="A3" s="180" t="s">
        <v>594</v>
      </c>
      <c r="B3" s="181"/>
      <c r="C3" s="10" t="s">
        <v>497</v>
      </c>
      <c r="D3" s="105">
        <v>2</v>
      </c>
    </row>
    <row r="4" spans="1:4" ht="16.350000000000001" customHeight="1" x14ac:dyDescent="0.2">
      <c r="A4" s="182" t="s">
        <v>516</v>
      </c>
      <c r="B4" s="183"/>
      <c r="C4" s="183"/>
      <c r="D4" s="184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548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576</v>
      </c>
    </row>
    <row r="26" spans="1:2" x14ac:dyDescent="0.2">
      <c r="A26" s="35" t="s">
        <v>578</v>
      </c>
      <c r="B26" s="36" t="s">
        <v>579</v>
      </c>
    </row>
    <row r="27" spans="1:2" x14ac:dyDescent="0.2">
      <c r="A27" s="35" t="s">
        <v>577</v>
      </c>
      <c r="B27" s="36" t="s">
        <v>580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584</v>
      </c>
    </row>
    <row r="31" spans="1:2" x14ac:dyDescent="0.2">
      <c r="A31" s="35" t="s">
        <v>27</v>
      </c>
      <c r="B31" s="36" t="s">
        <v>585</v>
      </c>
    </row>
    <row r="32" spans="1:2" x14ac:dyDescent="0.2">
      <c r="A32" s="35" t="s">
        <v>38</v>
      </c>
      <c r="B32" s="36" t="s">
        <v>586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546</v>
      </c>
    </row>
    <row r="42" spans="1:2" x14ac:dyDescent="0.2">
      <c r="A42" s="4"/>
      <c r="B42" s="36" t="s">
        <v>547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view="pageLayout" topLeftCell="A190" zoomScaleNormal="100" workbookViewId="0">
      <selection activeCell="A92" sqref="A92:E215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79" t="s">
        <v>593</v>
      </c>
      <c r="B1" s="179"/>
      <c r="C1" s="179"/>
      <c r="D1" s="10" t="s">
        <v>498</v>
      </c>
      <c r="E1" s="18">
        <v>2025</v>
      </c>
    </row>
    <row r="2" spans="1:5" s="11" customFormat="1" ht="18.95" customHeight="1" x14ac:dyDescent="0.25">
      <c r="A2" s="179" t="s">
        <v>503</v>
      </c>
      <c r="B2" s="179"/>
      <c r="C2" s="179"/>
      <c r="D2" s="10" t="s">
        <v>499</v>
      </c>
      <c r="E2" s="18" t="s">
        <v>501</v>
      </c>
    </row>
    <row r="3" spans="1:5" s="11" customFormat="1" ht="18.95" customHeight="1" x14ac:dyDescent="0.25">
      <c r="A3" s="179" t="s">
        <v>594</v>
      </c>
      <c r="B3" s="179"/>
      <c r="C3" s="179"/>
      <c r="D3" s="10" t="s">
        <v>500</v>
      </c>
      <c r="E3" s="18">
        <v>2</v>
      </c>
    </row>
    <row r="4" spans="1:5" s="11" customFormat="1" ht="18.95" customHeight="1" x14ac:dyDescent="0.25">
      <c r="A4" s="179" t="s">
        <v>516</v>
      </c>
      <c r="B4" s="179"/>
      <c r="C4" s="179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550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5" t="s">
        <v>276</v>
      </c>
      <c r="E8" s="136" t="s">
        <v>588</v>
      </c>
    </row>
    <row r="9" spans="1:5" x14ac:dyDescent="0.2">
      <c r="A9" s="107">
        <v>4000</v>
      </c>
      <c r="B9" s="106" t="s">
        <v>548</v>
      </c>
      <c r="C9" s="137">
        <f>SUM(C10+C57+C69)</f>
        <v>292807353.89000005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7">
        <v>4100</v>
      </c>
      <c r="B10" s="106" t="s">
        <v>223</v>
      </c>
      <c r="C10" s="137">
        <f>SUM(C11+C21+C27+C30+C36+C39+C48)</f>
        <v>44779122.260000005</v>
      </c>
      <c r="D10" s="78"/>
      <c r="E10" s="39"/>
    </row>
    <row r="11" spans="1:5" x14ac:dyDescent="0.2">
      <c r="A11" s="107">
        <v>4110</v>
      </c>
      <c r="B11" s="106" t="s">
        <v>224</v>
      </c>
      <c r="C11" s="137">
        <f>SUM(C12:C20)</f>
        <v>25742363.690000001</v>
      </c>
      <c r="D11" s="78"/>
      <c r="E11" s="39"/>
    </row>
    <row r="12" spans="1:5" x14ac:dyDescent="0.2">
      <c r="A12" s="40">
        <v>4111</v>
      </c>
      <c r="B12" s="41" t="s">
        <v>225</v>
      </c>
      <c r="C12" s="138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38">
        <v>24378726.199999999</v>
      </c>
      <c r="D13" s="78"/>
      <c r="E13" s="39"/>
    </row>
    <row r="14" spans="1:5" x14ac:dyDescent="0.2">
      <c r="A14" s="40">
        <v>4113</v>
      </c>
      <c r="B14" s="41" t="s">
        <v>227</v>
      </c>
      <c r="C14" s="138">
        <v>335992.23</v>
      </c>
      <c r="D14" s="78"/>
      <c r="E14" s="39"/>
    </row>
    <row r="15" spans="1:5" x14ac:dyDescent="0.2">
      <c r="A15" s="40">
        <v>4114</v>
      </c>
      <c r="B15" s="41" t="s">
        <v>228</v>
      </c>
      <c r="C15" s="138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38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38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38">
        <v>1027645.26</v>
      </c>
      <c r="D18" s="78"/>
      <c r="E18" s="39"/>
    </row>
    <row r="19" spans="1:5" ht="22.5" x14ac:dyDescent="0.2">
      <c r="A19" s="40">
        <v>4118</v>
      </c>
      <c r="B19" s="42" t="s">
        <v>409</v>
      </c>
      <c r="C19" s="138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38">
        <v>0</v>
      </c>
      <c r="D20" s="78"/>
      <c r="E20" s="39"/>
    </row>
    <row r="21" spans="1:5" x14ac:dyDescent="0.2">
      <c r="A21" s="107">
        <v>4120</v>
      </c>
      <c r="B21" s="106" t="s">
        <v>233</v>
      </c>
      <c r="C21" s="137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38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38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38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38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38">
        <v>0</v>
      </c>
      <c r="D26" s="78"/>
      <c r="E26" s="39"/>
    </row>
    <row r="27" spans="1:5" x14ac:dyDescent="0.2">
      <c r="A27" s="107">
        <v>4130</v>
      </c>
      <c r="B27" s="106" t="s">
        <v>238</v>
      </c>
      <c r="C27" s="137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38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38">
        <v>0</v>
      </c>
      <c r="D29" s="78"/>
      <c r="E29" s="39"/>
    </row>
    <row r="30" spans="1:5" x14ac:dyDescent="0.2">
      <c r="A30" s="107">
        <v>4140</v>
      </c>
      <c r="B30" s="106" t="s">
        <v>240</v>
      </c>
      <c r="C30" s="137">
        <f>SUM(C31:C35)</f>
        <v>11641181.510000002</v>
      </c>
      <c r="D30" s="78"/>
      <c r="E30" s="39"/>
    </row>
    <row r="31" spans="1:5" x14ac:dyDescent="0.2">
      <c r="A31" s="40">
        <v>4141</v>
      </c>
      <c r="B31" s="41" t="s">
        <v>241</v>
      </c>
      <c r="C31" s="138">
        <v>493062.71</v>
      </c>
      <c r="D31" s="78"/>
      <c r="E31" s="39"/>
    </row>
    <row r="32" spans="1:5" x14ac:dyDescent="0.2">
      <c r="A32" s="40">
        <v>4143</v>
      </c>
      <c r="B32" s="41" t="s">
        <v>242</v>
      </c>
      <c r="C32" s="138">
        <v>11148118.800000001</v>
      </c>
      <c r="D32" s="78"/>
      <c r="E32" s="39"/>
    </row>
    <row r="33" spans="1:5" x14ac:dyDescent="0.2">
      <c r="A33" s="40">
        <v>4144</v>
      </c>
      <c r="B33" s="41" t="s">
        <v>243</v>
      </c>
      <c r="C33" s="138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38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38">
        <v>0</v>
      </c>
      <c r="D35" s="78"/>
      <c r="E35" s="39"/>
    </row>
    <row r="36" spans="1:5" x14ac:dyDescent="0.2">
      <c r="A36" s="107">
        <v>4150</v>
      </c>
      <c r="B36" s="106" t="s">
        <v>413</v>
      </c>
      <c r="C36" s="137">
        <f>SUM(C37:C38)</f>
        <v>2334485.64</v>
      </c>
      <c r="D36" s="78"/>
      <c r="E36" s="39"/>
    </row>
    <row r="37" spans="1:5" x14ac:dyDescent="0.2">
      <c r="A37" s="40">
        <v>4151</v>
      </c>
      <c r="B37" s="41" t="s">
        <v>413</v>
      </c>
      <c r="C37" s="138">
        <v>2334485.64</v>
      </c>
      <c r="D37" s="78"/>
      <c r="E37" s="39"/>
    </row>
    <row r="38" spans="1:5" ht="22.5" x14ac:dyDescent="0.2">
      <c r="A38" s="40">
        <v>4154</v>
      </c>
      <c r="B38" s="42" t="s">
        <v>414</v>
      </c>
      <c r="C38" s="138">
        <v>0</v>
      </c>
      <c r="D38" s="78"/>
      <c r="E38" s="39"/>
    </row>
    <row r="39" spans="1:5" x14ac:dyDescent="0.2">
      <c r="A39" s="107">
        <v>4160</v>
      </c>
      <c r="B39" s="106" t="s">
        <v>415</v>
      </c>
      <c r="C39" s="137">
        <f>SUM(C40:C47)</f>
        <v>5061091.42</v>
      </c>
      <c r="D39" s="78"/>
      <c r="E39" s="39"/>
    </row>
    <row r="40" spans="1:5" x14ac:dyDescent="0.2">
      <c r="A40" s="40">
        <v>4161</v>
      </c>
      <c r="B40" s="41" t="s">
        <v>245</v>
      </c>
      <c r="C40" s="138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38">
        <v>2412501.16</v>
      </c>
      <c r="D41" s="78"/>
      <c r="E41" s="39"/>
    </row>
    <row r="42" spans="1:5" x14ac:dyDescent="0.2">
      <c r="A42" s="40">
        <v>4163</v>
      </c>
      <c r="B42" s="41" t="s">
        <v>247</v>
      </c>
      <c r="C42" s="138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38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38">
        <v>173033.64</v>
      </c>
      <c r="D44" s="78"/>
      <c r="E44" s="39"/>
    </row>
    <row r="45" spans="1:5" ht="22.5" x14ac:dyDescent="0.2">
      <c r="A45" s="40">
        <v>4166</v>
      </c>
      <c r="B45" s="42" t="s">
        <v>416</v>
      </c>
      <c r="C45" s="138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38">
        <v>41427.120000000003</v>
      </c>
      <c r="D46" s="78"/>
      <c r="E46" s="39"/>
    </row>
    <row r="47" spans="1:5" x14ac:dyDescent="0.2">
      <c r="A47" s="40">
        <v>4169</v>
      </c>
      <c r="B47" s="41" t="s">
        <v>251</v>
      </c>
      <c r="C47" s="138">
        <v>2434129.5</v>
      </c>
      <c r="D47" s="78"/>
      <c r="E47" s="39"/>
    </row>
    <row r="48" spans="1:5" x14ac:dyDescent="0.2">
      <c r="A48" s="107">
        <v>4170</v>
      </c>
      <c r="B48" s="106" t="s">
        <v>493</v>
      </c>
      <c r="C48" s="137">
        <f>SUM(C49:C56)</f>
        <v>0</v>
      </c>
      <c r="D48" s="78"/>
      <c r="E48" s="39"/>
    </row>
    <row r="49" spans="1:5" x14ac:dyDescent="0.2">
      <c r="A49" s="40">
        <v>4171</v>
      </c>
      <c r="B49" s="41" t="s">
        <v>417</v>
      </c>
      <c r="C49" s="138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38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38">
        <v>0</v>
      </c>
      <c r="D51" s="78"/>
      <c r="E51" s="39"/>
    </row>
    <row r="52" spans="1:5" ht="22.5" x14ac:dyDescent="0.2">
      <c r="A52" s="40">
        <v>4174</v>
      </c>
      <c r="B52" s="42" t="s">
        <v>420</v>
      </c>
      <c r="C52" s="138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38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38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38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38">
        <v>0</v>
      </c>
      <c r="D56" s="78"/>
      <c r="E56" s="39"/>
    </row>
    <row r="57" spans="1:5" ht="33.75" x14ac:dyDescent="0.2">
      <c r="A57" s="107">
        <v>4200</v>
      </c>
      <c r="B57" s="108" t="s">
        <v>425</v>
      </c>
      <c r="C57" s="137">
        <f>+C58+C64</f>
        <v>248028231.63000003</v>
      </c>
      <c r="D57" s="78"/>
      <c r="E57" s="39"/>
    </row>
    <row r="58" spans="1:5" ht="22.5" x14ac:dyDescent="0.2">
      <c r="A58" s="107">
        <v>4210</v>
      </c>
      <c r="B58" s="108" t="s">
        <v>426</v>
      </c>
      <c r="C58" s="137">
        <f>SUM(C59:C63)</f>
        <v>241256679.95000002</v>
      </c>
      <c r="D58" s="78"/>
      <c r="E58" s="39"/>
    </row>
    <row r="59" spans="1:5" x14ac:dyDescent="0.2">
      <c r="A59" s="40">
        <v>4211</v>
      </c>
      <c r="B59" s="41" t="s">
        <v>252</v>
      </c>
      <c r="C59" s="138">
        <v>115921038.95</v>
      </c>
      <c r="D59" s="78"/>
      <c r="E59" s="39"/>
    </row>
    <row r="60" spans="1:5" x14ac:dyDescent="0.2">
      <c r="A60" s="40">
        <v>4212</v>
      </c>
      <c r="B60" s="41" t="s">
        <v>253</v>
      </c>
      <c r="C60" s="138">
        <v>123480677.73</v>
      </c>
      <c r="D60" s="78"/>
      <c r="E60" s="39"/>
    </row>
    <row r="61" spans="1:5" x14ac:dyDescent="0.2">
      <c r="A61" s="40">
        <v>4213</v>
      </c>
      <c r="B61" s="41" t="s">
        <v>254</v>
      </c>
      <c r="C61" s="138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38">
        <v>1854963.27</v>
      </c>
      <c r="D62" s="78"/>
      <c r="E62" s="39"/>
    </row>
    <row r="63" spans="1:5" x14ac:dyDescent="0.2">
      <c r="A63" s="40">
        <v>4215</v>
      </c>
      <c r="B63" s="41" t="s">
        <v>428</v>
      </c>
      <c r="C63" s="138">
        <v>0</v>
      </c>
      <c r="D63" s="78"/>
      <c r="E63" s="39"/>
    </row>
    <row r="64" spans="1:5" x14ac:dyDescent="0.2">
      <c r="A64" s="107">
        <v>4220</v>
      </c>
      <c r="B64" s="106" t="s">
        <v>255</v>
      </c>
      <c r="C64" s="137">
        <f>SUM(C65:C68)</f>
        <v>6771551.6799999997</v>
      </c>
      <c r="D64" s="78"/>
      <c r="E64" s="39"/>
    </row>
    <row r="65" spans="1:5" x14ac:dyDescent="0.2">
      <c r="A65" s="40">
        <v>4221</v>
      </c>
      <c r="B65" s="41" t="s">
        <v>256</v>
      </c>
      <c r="C65" s="138">
        <v>6771551.6799999997</v>
      </c>
      <c r="D65" s="78"/>
      <c r="E65" s="39"/>
    </row>
    <row r="66" spans="1:5" x14ac:dyDescent="0.2">
      <c r="A66" s="40">
        <v>4223</v>
      </c>
      <c r="B66" s="41" t="s">
        <v>257</v>
      </c>
      <c r="C66" s="138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38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38">
        <v>0</v>
      </c>
      <c r="D68" s="78"/>
      <c r="E68" s="39"/>
    </row>
    <row r="69" spans="1:5" x14ac:dyDescent="0.2">
      <c r="A69" s="109">
        <v>4300</v>
      </c>
      <c r="B69" s="106" t="s">
        <v>260</v>
      </c>
      <c r="C69" s="137">
        <f>C70+C73+C79+C81+C83</f>
        <v>0</v>
      </c>
      <c r="D69" s="41"/>
      <c r="E69" s="41"/>
    </row>
    <row r="70" spans="1:5" x14ac:dyDescent="0.2">
      <c r="A70" s="109">
        <v>4310</v>
      </c>
      <c r="B70" s="106" t="s">
        <v>261</v>
      </c>
      <c r="C70" s="137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38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38">
        <v>0</v>
      </c>
      <c r="D72" s="41"/>
      <c r="E72" s="41"/>
    </row>
    <row r="73" spans="1:5" x14ac:dyDescent="0.2">
      <c r="A73" s="109">
        <v>4320</v>
      </c>
      <c r="B73" s="106" t="s">
        <v>263</v>
      </c>
      <c r="C73" s="137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38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38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38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38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38">
        <v>0</v>
      </c>
      <c r="D78" s="41"/>
      <c r="E78" s="41"/>
    </row>
    <row r="79" spans="1:5" x14ac:dyDescent="0.2">
      <c r="A79" s="109">
        <v>4330</v>
      </c>
      <c r="B79" s="106" t="s">
        <v>269</v>
      </c>
      <c r="C79" s="137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38">
        <v>0</v>
      </c>
      <c r="D80" s="41"/>
      <c r="E80" s="41"/>
    </row>
    <row r="81" spans="1:5" x14ac:dyDescent="0.2">
      <c r="A81" s="109">
        <v>4340</v>
      </c>
      <c r="B81" s="106" t="s">
        <v>270</v>
      </c>
      <c r="C81" s="137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38">
        <v>0</v>
      </c>
      <c r="D82" s="41"/>
      <c r="E82" s="41"/>
    </row>
    <row r="83" spans="1:5" x14ac:dyDescent="0.2">
      <c r="A83" s="109">
        <v>4390</v>
      </c>
      <c r="B83" s="106" t="s">
        <v>271</v>
      </c>
      <c r="C83" s="137">
        <f>SUM(C84:C90)</f>
        <v>0</v>
      </c>
      <c r="D83" s="41"/>
      <c r="E83" s="41"/>
    </row>
    <row r="84" spans="1:5" x14ac:dyDescent="0.2">
      <c r="A84" s="43">
        <v>4392</v>
      </c>
      <c r="B84" s="41" t="s">
        <v>272</v>
      </c>
      <c r="C84" s="138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38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38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38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38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38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38">
        <v>0</v>
      </c>
      <c r="D90" s="41"/>
      <c r="E90" s="41"/>
    </row>
    <row r="91" spans="1:5" x14ac:dyDescent="0.2">
      <c r="A91" s="39"/>
      <c r="B91" s="39"/>
      <c r="C91" s="139"/>
      <c r="D91" s="39"/>
      <c r="E91" s="39"/>
    </row>
    <row r="92" spans="1:5" x14ac:dyDescent="0.2">
      <c r="A92" s="37" t="s">
        <v>549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588</v>
      </c>
    </row>
    <row r="94" spans="1:5" x14ac:dyDescent="0.2">
      <c r="A94" s="109">
        <v>5000</v>
      </c>
      <c r="B94" s="106" t="s">
        <v>277</v>
      </c>
      <c r="C94" s="137">
        <f>C95+C123+C156+C166+C181+C210</f>
        <v>208656337.83999997</v>
      </c>
      <c r="D94" s="110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09">
        <v>5100</v>
      </c>
      <c r="B95" s="106" t="s">
        <v>278</v>
      </c>
      <c r="C95" s="137">
        <f>C96+C103+C113</f>
        <v>167235328.50999999</v>
      </c>
      <c r="D95" s="110">
        <f>C95/$C$94</f>
        <v>0.80148693416750139</v>
      </c>
      <c r="E95" s="41"/>
    </row>
    <row r="96" spans="1:5" x14ac:dyDescent="0.2">
      <c r="A96" s="109">
        <v>5110</v>
      </c>
      <c r="B96" s="106" t="s">
        <v>279</v>
      </c>
      <c r="C96" s="137">
        <f>SUM(C97:C102)</f>
        <v>86908809.329999998</v>
      </c>
      <c r="D96" s="110">
        <f t="shared" ref="D96:D159" si="0">C96/$C$94</f>
        <v>0.41651650857901401</v>
      </c>
      <c r="E96" s="41"/>
    </row>
    <row r="97" spans="1:5" x14ac:dyDescent="0.2">
      <c r="A97" s="43">
        <v>5111</v>
      </c>
      <c r="B97" s="41" t="s">
        <v>280</v>
      </c>
      <c r="C97" s="138">
        <v>59633206.100000001</v>
      </c>
      <c r="D97" s="44">
        <f t="shared" si="0"/>
        <v>0.28579628453810696</v>
      </c>
      <c r="E97" s="41"/>
    </row>
    <row r="98" spans="1:5" x14ac:dyDescent="0.2">
      <c r="A98" s="43">
        <v>5112</v>
      </c>
      <c r="B98" s="41" t="s">
        <v>281</v>
      </c>
      <c r="C98" s="138">
        <v>131664.67000000001</v>
      </c>
      <c r="D98" s="44">
        <f t="shared" si="0"/>
        <v>6.3101208121922451E-4</v>
      </c>
      <c r="E98" s="41"/>
    </row>
    <row r="99" spans="1:5" x14ac:dyDescent="0.2">
      <c r="A99" s="43">
        <v>5113</v>
      </c>
      <c r="B99" s="41" t="s">
        <v>282</v>
      </c>
      <c r="C99" s="138">
        <v>2659707.5499999998</v>
      </c>
      <c r="D99" s="44">
        <f t="shared" si="0"/>
        <v>1.2746833273952568E-2</v>
      </c>
      <c r="E99" s="41"/>
    </row>
    <row r="100" spans="1:5" x14ac:dyDescent="0.2">
      <c r="A100" s="43">
        <v>5114</v>
      </c>
      <c r="B100" s="41" t="s">
        <v>283</v>
      </c>
      <c r="C100" s="138">
        <v>7921894.0599999996</v>
      </c>
      <c r="D100" s="44">
        <f t="shared" si="0"/>
        <v>3.7966227827091442E-2</v>
      </c>
      <c r="E100" s="41"/>
    </row>
    <row r="101" spans="1:5" x14ac:dyDescent="0.2">
      <c r="A101" s="43">
        <v>5115</v>
      </c>
      <c r="B101" s="41" t="s">
        <v>284</v>
      </c>
      <c r="C101" s="138">
        <v>16562336.949999999</v>
      </c>
      <c r="D101" s="44">
        <f t="shared" si="0"/>
        <v>7.9376150858643871E-2</v>
      </c>
      <c r="E101" s="41"/>
    </row>
    <row r="102" spans="1:5" x14ac:dyDescent="0.2">
      <c r="A102" s="43">
        <v>5116</v>
      </c>
      <c r="B102" s="41" t="s">
        <v>285</v>
      </c>
      <c r="C102" s="138">
        <v>0</v>
      </c>
      <c r="D102" s="44">
        <f t="shared" si="0"/>
        <v>0</v>
      </c>
      <c r="E102" s="41"/>
    </row>
    <row r="103" spans="1:5" x14ac:dyDescent="0.2">
      <c r="A103" s="109">
        <v>5120</v>
      </c>
      <c r="B103" s="106" t="s">
        <v>286</v>
      </c>
      <c r="C103" s="137">
        <f>SUM(C104:C112)</f>
        <v>17510922.849999998</v>
      </c>
      <c r="D103" s="110">
        <f t="shared" si="0"/>
        <v>8.3922314707869414E-2</v>
      </c>
      <c r="E103" s="41"/>
    </row>
    <row r="104" spans="1:5" x14ac:dyDescent="0.2">
      <c r="A104" s="43">
        <v>5121</v>
      </c>
      <c r="B104" s="41" t="s">
        <v>287</v>
      </c>
      <c r="C104" s="138">
        <v>2741977.1</v>
      </c>
      <c r="D104" s="44">
        <f t="shared" si="0"/>
        <v>1.3141115809779903E-2</v>
      </c>
      <c r="E104" s="41"/>
    </row>
    <row r="105" spans="1:5" x14ac:dyDescent="0.2">
      <c r="A105" s="43">
        <v>5122</v>
      </c>
      <c r="B105" s="41" t="s">
        <v>288</v>
      </c>
      <c r="C105" s="138">
        <v>258089.14</v>
      </c>
      <c r="D105" s="44">
        <f t="shared" si="0"/>
        <v>1.2369101397624723E-3</v>
      </c>
      <c r="E105" s="41"/>
    </row>
    <row r="106" spans="1:5" x14ac:dyDescent="0.2">
      <c r="A106" s="43">
        <v>5123</v>
      </c>
      <c r="B106" s="41" t="s">
        <v>289</v>
      </c>
      <c r="C106" s="138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38">
        <v>1781006.55</v>
      </c>
      <c r="D107" s="44">
        <f t="shared" si="0"/>
        <v>8.5355976647385427E-3</v>
      </c>
      <c r="E107" s="41"/>
    </row>
    <row r="108" spans="1:5" x14ac:dyDescent="0.2">
      <c r="A108" s="43">
        <v>5125</v>
      </c>
      <c r="B108" s="41" t="s">
        <v>291</v>
      </c>
      <c r="C108" s="138">
        <v>384868.52</v>
      </c>
      <c r="D108" s="44">
        <f t="shared" si="0"/>
        <v>1.8445091291457512E-3</v>
      </c>
      <c r="E108" s="41"/>
    </row>
    <row r="109" spans="1:5" x14ac:dyDescent="0.2">
      <c r="A109" s="43">
        <v>5126</v>
      </c>
      <c r="B109" s="41" t="s">
        <v>292</v>
      </c>
      <c r="C109" s="138">
        <v>8823054.3699999992</v>
      </c>
      <c r="D109" s="44">
        <f t="shared" si="0"/>
        <v>4.2285101240325688E-2</v>
      </c>
      <c r="E109" s="41"/>
    </row>
    <row r="110" spans="1:5" x14ac:dyDescent="0.2">
      <c r="A110" s="43">
        <v>5127</v>
      </c>
      <c r="B110" s="41" t="s">
        <v>293</v>
      </c>
      <c r="C110" s="138">
        <v>756499.28</v>
      </c>
      <c r="D110" s="44">
        <f t="shared" si="0"/>
        <v>3.6255753735124603E-3</v>
      </c>
      <c r="E110" s="41"/>
    </row>
    <row r="111" spans="1:5" x14ac:dyDescent="0.2">
      <c r="A111" s="43">
        <v>5128</v>
      </c>
      <c r="B111" s="41" t="s">
        <v>294</v>
      </c>
      <c r="C111" s="138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38">
        <v>2765427.89</v>
      </c>
      <c r="D112" s="44">
        <f t="shared" si="0"/>
        <v>1.3253505350604598E-2</v>
      </c>
      <c r="E112" s="41"/>
    </row>
    <row r="113" spans="1:5" x14ac:dyDescent="0.2">
      <c r="A113" s="109">
        <v>5130</v>
      </c>
      <c r="B113" s="106" t="s">
        <v>296</v>
      </c>
      <c r="C113" s="137">
        <f>SUM(C114:C122)</f>
        <v>62815596.329999998</v>
      </c>
      <c r="D113" s="110">
        <f t="shared" si="0"/>
        <v>0.301048110880618</v>
      </c>
      <c r="E113" s="41"/>
    </row>
    <row r="114" spans="1:5" x14ac:dyDescent="0.2">
      <c r="A114" s="43">
        <v>5131</v>
      </c>
      <c r="B114" s="41" t="s">
        <v>297</v>
      </c>
      <c r="C114" s="138">
        <v>6194501.4000000004</v>
      </c>
      <c r="D114" s="44">
        <f t="shared" si="0"/>
        <v>2.9687578456159876E-2</v>
      </c>
      <c r="E114" s="41"/>
    </row>
    <row r="115" spans="1:5" x14ac:dyDescent="0.2">
      <c r="A115" s="43">
        <v>5132</v>
      </c>
      <c r="B115" s="41" t="s">
        <v>298</v>
      </c>
      <c r="C115" s="138">
        <v>5993732.1900000004</v>
      </c>
      <c r="D115" s="44">
        <f t="shared" si="0"/>
        <v>2.8725378064461488E-2</v>
      </c>
      <c r="E115" s="41"/>
    </row>
    <row r="116" spans="1:5" x14ac:dyDescent="0.2">
      <c r="A116" s="43">
        <v>5133</v>
      </c>
      <c r="B116" s="41" t="s">
        <v>299</v>
      </c>
      <c r="C116" s="138">
        <v>17490222.059999999</v>
      </c>
      <c r="D116" s="44">
        <f t="shared" si="0"/>
        <v>8.3823104733160306E-2</v>
      </c>
      <c r="E116" s="41"/>
    </row>
    <row r="117" spans="1:5" x14ac:dyDescent="0.2">
      <c r="A117" s="43">
        <v>5134</v>
      </c>
      <c r="B117" s="41" t="s">
        <v>300</v>
      </c>
      <c r="C117" s="138">
        <v>4610383.59</v>
      </c>
      <c r="D117" s="44">
        <f t="shared" si="0"/>
        <v>2.2095583760965334E-2</v>
      </c>
      <c r="E117" s="41"/>
    </row>
    <row r="118" spans="1:5" x14ac:dyDescent="0.2">
      <c r="A118" s="43">
        <v>5135</v>
      </c>
      <c r="B118" s="41" t="s">
        <v>301</v>
      </c>
      <c r="C118" s="138">
        <v>2845202.95</v>
      </c>
      <c r="D118" s="44">
        <f t="shared" si="0"/>
        <v>1.3635832869748407E-2</v>
      </c>
      <c r="E118" s="41"/>
    </row>
    <row r="119" spans="1:5" x14ac:dyDescent="0.2">
      <c r="A119" s="43">
        <v>5136</v>
      </c>
      <c r="B119" s="41" t="s">
        <v>302</v>
      </c>
      <c r="C119" s="138">
        <v>510160.44</v>
      </c>
      <c r="D119" s="44">
        <f t="shared" si="0"/>
        <v>2.4449793631056479E-3</v>
      </c>
      <c r="E119" s="41"/>
    </row>
    <row r="120" spans="1:5" x14ac:dyDescent="0.2">
      <c r="A120" s="43">
        <v>5137</v>
      </c>
      <c r="B120" s="41" t="s">
        <v>303</v>
      </c>
      <c r="C120" s="138">
        <v>39537.58</v>
      </c>
      <c r="D120" s="44">
        <f t="shared" si="0"/>
        <v>1.8948659987657725E-4</v>
      </c>
      <c r="E120" s="41"/>
    </row>
    <row r="121" spans="1:5" x14ac:dyDescent="0.2">
      <c r="A121" s="43">
        <v>5138</v>
      </c>
      <c r="B121" s="41" t="s">
        <v>304</v>
      </c>
      <c r="C121" s="138">
        <v>3206129.07</v>
      </c>
      <c r="D121" s="44">
        <f t="shared" si="0"/>
        <v>1.5365596382979249E-2</v>
      </c>
      <c r="E121" s="41"/>
    </row>
    <row r="122" spans="1:5" x14ac:dyDescent="0.2">
      <c r="A122" s="43">
        <v>5139</v>
      </c>
      <c r="B122" s="41" t="s">
        <v>305</v>
      </c>
      <c r="C122" s="138">
        <v>21925727.050000001</v>
      </c>
      <c r="D122" s="44">
        <f t="shared" si="0"/>
        <v>0.1050805706501611</v>
      </c>
      <c r="E122" s="41"/>
    </row>
    <row r="123" spans="1:5" x14ac:dyDescent="0.2">
      <c r="A123" s="109">
        <v>5200</v>
      </c>
      <c r="B123" s="106" t="s">
        <v>306</v>
      </c>
      <c r="C123" s="137">
        <f>C124+C127+C130+C133+C138+C142+C145+C147+C153</f>
        <v>33656882.009999998</v>
      </c>
      <c r="D123" s="110">
        <f t="shared" si="0"/>
        <v>0.16130294607110604</v>
      </c>
      <c r="E123" s="41"/>
    </row>
    <row r="124" spans="1:5" x14ac:dyDescent="0.2">
      <c r="A124" s="109">
        <v>5210</v>
      </c>
      <c r="B124" s="106" t="s">
        <v>307</v>
      </c>
      <c r="C124" s="137">
        <f>SUM(C125:C126)</f>
        <v>13141929.15</v>
      </c>
      <c r="D124" s="110">
        <f t="shared" si="0"/>
        <v>6.2983608770500799E-2</v>
      </c>
      <c r="E124" s="41"/>
    </row>
    <row r="125" spans="1:5" x14ac:dyDescent="0.2">
      <c r="A125" s="43">
        <v>5211</v>
      </c>
      <c r="B125" s="41" t="s">
        <v>308</v>
      </c>
      <c r="C125" s="138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38">
        <v>13141929.15</v>
      </c>
      <c r="D126" s="44">
        <f t="shared" si="0"/>
        <v>6.2983608770500799E-2</v>
      </c>
      <c r="E126" s="41"/>
    </row>
    <row r="127" spans="1:5" x14ac:dyDescent="0.2">
      <c r="A127" s="109">
        <v>5220</v>
      </c>
      <c r="B127" s="106" t="s">
        <v>310</v>
      </c>
      <c r="C127" s="137">
        <f>SUM(C128:C129)</f>
        <v>0</v>
      </c>
      <c r="D127" s="110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38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38">
        <v>0</v>
      </c>
      <c r="D129" s="44">
        <f t="shared" si="0"/>
        <v>0</v>
      </c>
      <c r="E129" s="41"/>
    </row>
    <row r="130" spans="1:5" x14ac:dyDescent="0.2">
      <c r="A130" s="109">
        <v>5230</v>
      </c>
      <c r="B130" s="106" t="s">
        <v>257</v>
      </c>
      <c r="C130" s="137">
        <f>SUM(C131:C132)</f>
        <v>0</v>
      </c>
      <c r="D130" s="110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38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38">
        <v>0</v>
      </c>
      <c r="D132" s="44">
        <f t="shared" si="0"/>
        <v>0</v>
      </c>
      <c r="E132" s="41"/>
    </row>
    <row r="133" spans="1:5" x14ac:dyDescent="0.2">
      <c r="A133" s="109">
        <v>5240</v>
      </c>
      <c r="B133" s="106" t="s">
        <v>258</v>
      </c>
      <c r="C133" s="137">
        <f>SUM(C134:C137)</f>
        <v>16402019.449999999</v>
      </c>
      <c r="D133" s="110">
        <f t="shared" si="0"/>
        <v>7.860781809837597E-2</v>
      </c>
      <c r="E133" s="41"/>
    </row>
    <row r="134" spans="1:5" x14ac:dyDescent="0.2">
      <c r="A134" s="43">
        <v>5241</v>
      </c>
      <c r="B134" s="41" t="s">
        <v>315</v>
      </c>
      <c r="C134" s="138">
        <v>16109885.449999999</v>
      </c>
      <c r="D134" s="44">
        <f t="shared" si="0"/>
        <v>7.7207745601062167E-2</v>
      </c>
      <c r="E134" s="41"/>
    </row>
    <row r="135" spans="1:5" x14ac:dyDescent="0.2">
      <c r="A135" s="43">
        <v>5242</v>
      </c>
      <c r="B135" s="41" t="s">
        <v>316</v>
      </c>
      <c r="C135" s="138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38">
        <v>292134</v>
      </c>
      <c r="D136" s="44">
        <f t="shared" si="0"/>
        <v>1.4000724973137965E-3</v>
      </c>
      <c r="E136" s="41"/>
    </row>
    <row r="137" spans="1:5" x14ac:dyDescent="0.2">
      <c r="A137" s="43">
        <v>5244</v>
      </c>
      <c r="B137" s="41" t="s">
        <v>318</v>
      </c>
      <c r="C137" s="138">
        <v>0</v>
      </c>
      <c r="D137" s="44">
        <f t="shared" si="0"/>
        <v>0</v>
      </c>
      <c r="E137" s="41"/>
    </row>
    <row r="138" spans="1:5" x14ac:dyDescent="0.2">
      <c r="A138" s="109">
        <v>5250</v>
      </c>
      <c r="B138" s="106" t="s">
        <v>259</v>
      </c>
      <c r="C138" s="137">
        <f>SUM(C139:C141)</f>
        <v>4112933.4099999997</v>
      </c>
      <c r="D138" s="110">
        <f t="shared" si="0"/>
        <v>1.9711519202229282E-2</v>
      </c>
      <c r="E138" s="41"/>
    </row>
    <row r="139" spans="1:5" x14ac:dyDescent="0.2">
      <c r="A139" s="43">
        <v>5251</v>
      </c>
      <c r="B139" s="41" t="s">
        <v>319</v>
      </c>
      <c r="C139" s="138">
        <v>212585.4</v>
      </c>
      <c r="D139" s="44">
        <f t="shared" si="0"/>
        <v>1.0188303034581814E-3</v>
      </c>
      <c r="E139" s="41"/>
    </row>
    <row r="140" spans="1:5" x14ac:dyDescent="0.2">
      <c r="A140" s="43">
        <v>5252</v>
      </c>
      <c r="B140" s="41" t="s">
        <v>320</v>
      </c>
      <c r="C140" s="138">
        <v>3900348.01</v>
      </c>
      <c r="D140" s="44">
        <f t="shared" si="0"/>
        <v>1.8692688898771102E-2</v>
      </c>
      <c r="E140" s="41"/>
    </row>
    <row r="141" spans="1:5" x14ac:dyDescent="0.2">
      <c r="A141" s="43">
        <v>5259</v>
      </c>
      <c r="B141" s="41" t="s">
        <v>321</v>
      </c>
      <c r="C141" s="138">
        <v>0</v>
      </c>
      <c r="D141" s="44">
        <f t="shared" si="0"/>
        <v>0</v>
      </c>
      <c r="E141" s="41"/>
    </row>
    <row r="142" spans="1:5" x14ac:dyDescent="0.2">
      <c r="A142" s="109">
        <v>5260</v>
      </c>
      <c r="B142" s="106" t="s">
        <v>322</v>
      </c>
      <c r="C142" s="137">
        <f>SUM(C143:C144)</f>
        <v>0</v>
      </c>
      <c r="D142" s="110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38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38">
        <v>0</v>
      </c>
      <c r="D144" s="44">
        <f t="shared" si="0"/>
        <v>0</v>
      </c>
      <c r="E144" s="41"/>
    </row>
    <row r="145" spans="1:5" x14ac:dyDescent="0.2">
      <c r="A145" s="109">
        <v>5270</v>
      </c>
      <c r="B145" s="106" t="s">
        <v>325</v>
      </c>
      <c r="C145" s="137">
        <f>SUM(C146)</f>
        <v>0</v>
      </c>
      <c r="D145" s="110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38">
        <v>0</v>
      </c>
      <c r="D146" s="44">
        <f t="shared" si="0"/>
        <v>0</v>
      </c>
      <c r="E146" s="41"/>
    </row>
    <row r="147" spans="1:5" x14ac:dyDescent="0.2">
      <c r="A147" s="109">
        <v>5280</v>
      </c>
      <c r="B147" s="106" t="s">
        <v>327</v>
      </c>
      <c r="C147" s="137">
        <f>SUM(C148:C152)</f>
        <v>0</v>
      </c>
      <c r="D147" s="110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38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38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38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38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38">
        <v>0</v>
      </c>
      <c r="D152" s="44">
        <f t="shared" si="0"/>
        <v>0</v>
      </c>
      <c r="E152" s="41"/>
    </row>
    <row r="153" spans="1:5" x14ac:dyDescent="0.2">
      <c r="A153" s="109">
        <v>5290</v>
      </c>
      <c r="B153" s="106" t="s">
        <v>333</v>
      </c>
      <c r="C153" s="137">
        <f>SUM(C154:C155)</f>
        <v>0</v>
      </c>
      <c r="D153" s="110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38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38">
        <v>0</v>
      </c>
      <c r="D155" s="44">
        <f t="shared" si="0"/>
        <v>0</v>
      </c>
      <c r="E155" s="41"/>
    </row>
    <row r="156" spans="1:5" x14ac:dyDescent="0.2">
      <c r="A156" s="109">
        <v>5300</v>
      </c>
      <c r="B156" s="106" t="s">
        <v>336</v>
      </c>
      <c r="C156" s="137">
        <f>C157+C160+C163</f>
        <v>0</v>
      </c>
      <c r="D156" s="110">
        <f t="shared" si="0"/>
        <v>0</v>
      </c>
      <c r="E156" s="41"/>
    </row>
    <row r="157" spans="1:5" x14ac:dyDescent="0.2">
      <c r="A157" s="109">
        <v>5310</v>
      </c>
      <c r="B157" s="106" t="s">
        <v>252</v>
      </c>
      <c r="C157" s="137">
        <f>C158+C159</f>
        <v>0</v>
      </c>
      <c r="D157" s="110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38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38">
        <v>0</v>
      </c>
      <c r="D159" s="44">
        <f t="shared" si="0"/>
        <v>0</v>
      </c>
      <c r="E159" s="41"/>
    </row>
    <row r="160" spans="1:5" x14ac:dyDescent="0.2">
      <c r="A160" s="109">
        <v>5320</v>
      </c>
      <c r="B160" s="106" t="s">
        <v>253</v>
      </c>
      <c r="C160" s="137">
        <f>SUM(C161:C162)</f>
        <v>0</v>
      </c>
      <c r="D160" s="110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38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38">
        <v>0</v>
      </c>
      <c r="D162" s="44">
        <f t="shared" si="1"/>
        <v>0</v>
      </c>
      <c r="E162" s="41"/>
    </row>
    <row r="163" spans="1:5" x14ac:dyDescent="0.2">
      <c r="A163" s="109">
        <v>5330</v>
      </c>
      <c r="B163" s="106" t="s">
        <v>254</v>
      </c>
      <c r="C163" s="137">
        <f>SUM(C164:C165)</f>
        <v>0</v>
      </c>
      <c r="D163" s="110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38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38">
        <v>0</v>
      </c>
      <c r="D165" s="44">
        <f t="shared" si="1"/>
        <v>0</v>
      </c>
      <c r="E165" s="41"/>
    </row>
    <row r="166" spans="1:5" x14ac:dyDescent="0.2">
      <c r="A166" s="109">
        <v>5400</v>
      </c>
      <c r="B166" s="106" t="s">
        <v>343</v>
      </c>
      <c r="C166" s="137">
        <f>C167+C170+C173+C176+C178</f>
        <v>320171.53000000003</v>
      </c>
      <c r="D166" s="110">
        <f t="shared" si="1"/>
        <v>1.5344443083512333E-3</v>
      </c>
      <c r="E166" s="41"/>
    </row>
    <row r="167" spans="1:5" x14ac:dyDescent="0.2">
      <c r="A167" s="109">
        <v>5410</v>
      </c>
      <c r="B167" s="106" t="s">
        <v>344</v>
      </c>
      <c r="C167" s="137">
        <f>SUM(C168:C169)</f>
        <v>320171.53000000003</v>
      </c>
      <c r="D167" s="110">
        <f t="shared" si="1"/>
        <v>1.5344443083512333E-3</v>
      </c>
      <c r="E167" s="41"/>
    </row>
    <row r="168" spans="1:5" x14ac:dyDescent="0.2">
      <c r="A168" s="43">
        <v>5411</v>
      </c>
      <c r="B168" s="41" t="s">
        <v>345</v>
      </c>
      <c r="C168" s="138">
        <v>320171.53000000003</v>
      </c>
      <c r="D168" s="44">
        <f t="shared" si="1"/>
        <v>1.5344443083512333E-3</v>
      </c>
      <c r="E168" s="41"/>
    </row>
    <row r="169" spans="1:5" x14ac:dyDescent="0.2">
      <c r="A169" s="43">
        <v>5412</v>
      </c>
      <c r="B169" s="41" t="s">
        <v>346</v>
      </c>
      <c r="C169" s="138">
        <v>0</v>
      </c>
      <c r="D169" s="44">
        <f t="shared" si="1"/>
        <v>0</v>
      </c>
      <c r="E169" s="41"/>
    </row>
    <row r="170" spans="1:5" x14ac:dyDescent="0.2">
      <c r="A170" s="109">
        <v>5420</v>
      </c>
      <c r="B170" s="106" t="s">
        <v>347</v>
      </c>
      <c r="C170" s="137">
        <f>SUM(C171:C172)</f>
        <v>0</v>
      </c>
      <c r="D170" s="110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38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38">
        <v>0</v>
      </c>
      <c r="D172" s="44">
        <f t="shared" si="1"/>
        <v>0</v>
      </c>
      <c r="E172" s="41"/>
    </row>
    <row r="173" spans="1:5" x14ac:dyDescent="0.2">
      <c r="A173" s="109">
        <v>5430</v>
      </c>
      <c r="B173" s="106" t="s">
        <v>350</v>
      </c>
      <c r="C173" s="137">
        <f>SUM(C174:C175)</f>
        <v>0</v>
      </c>
      <c r="D173" s="110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38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38">
        <v>0</v>
      </c>
      <c r="D175" s="44">
        <f t="shared" si="1"/>
        <v>0</v>
      </c>
      <c r="E175" s="41"/>
    </row>
    <row r="176" spans="1:5" x14ac:dyDescent="0.2">
      <c r="A176" s="109">
        <v>5440</v>
      </c>
      <c r="B176" s="106" t="s">
        <v>353</v>
      </c>
      <c r="C176" s="137">
        <f>SUM(C177)</f>
        <v>0</v>
      </c>
      <c r="D176" s="110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38">
        <v>0</v>
      </c>
      <c r="D177" s="44">
        <f t="shared" si="1"/>
        <v>0</v>
      </c>
      <c r="E177" s="41"/>
    </row>
    <row r="178" spans="1:5" x14ac:dyDescent="0.2">
      <c r="A178" s="109">
        <v>5450</v>
      </c>
      <c r="B178" s="106" t="s">
        <v>354</v>
      </c>
      <c r="C178" s="137">
        <f>SUM(C179:C180)</f>
        <v>0</v>
      </c>
      <c r="D178" s="110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38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38">
        <v>0</v>
      </c>
      <c r="D180" s="44">
        <f t="shared" si="1"/>
        <v>0</v>
      </c>
      <c r="E180" s="41"/>
    </row>
    <row r="181" spans="1:5" x14ac:dyDescent="0.2">
      <c r="A181" s="109">
        <v>5500</v>
      </c>
      <c r="B181" s="106" t="s">
        <v>357</v>
      </c>
      <c r="C181" s="137">
        <f>C182+C191+C194+C200</f>
        <v>0</v>
      </c>
      <c r="D181" s="110">
        <f t="shared" si="1"/>
        <v>0</v>
      </c>
      <c r="E181" s="41"/>
    </row>
    <row r="182" spans="1:5" x14ac:dyDescent="0.2">
      <c r="A182" s="109">
        <v>5510</v>
      </c>
      <c r="B182" s="106" t="s">
        <v>358</v>
      </c>
      <c r="C182" s="137">
        <f>SUM(C183:C190)</f>
        <v>0</v>
      </c>
      <c r="D182" s="110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38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38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38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38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38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38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38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38">
        <v>0</v>
      </c>
      <c r="D190" s="44">
        <f t="shared" si="1"/>
        <v>0</v>
      </c>
      <c r="E190" s="41"/>
    </row>
    <row r="191" spans="1:5" x14ac:dyDescent="0.2">
      <c r="A191" s="109">
        <v>5520</v>
      </c>
      <c r="B191" s="106" t="s">
        <v>40</v>
      </c>
      <c r="C191" s="137">
        <f>SUM(C192:C193)</f>
        <v>0</v>
      </c>
      <c r="D191" s="110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38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38">
        <v>0</v>
      </c>
      <c r="D193" s="44">
        <f t="shared" si="1"/>
        <v>0</v>
      </c>
      <c r="E193" s="41"/>
    </row>
    <row r="194" spans="1:5" x14ac:dyDescent="0.2">
      <c r="A194" s="109">
        <v>5530</v>
      </c>
      <c r="B194" s="106" t="s">
        <v>368</v>
      </c>
      <c r="C194" s="137">
        <f>SUM(C195:C199)</f>
        <v>0</v>
      </c>
      <c r="D194" s="110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38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38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38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38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38">
        <v>0</v>
      </c>
      <c r="D199" s="44">
        <f t="shared" si="1"/>
        <v>0</v>
      </c>
      <c r="E199" s="41"/>
    </row>
    <row r="200" spans="1:5" x14ac:dyDescent="0.2">
      <c r="A200" s="109">
        <v>5590</v>
      </c>
      <c r="B200" s="106" t="s">
        <v>374</v>
      </c>
      <c r="C200" s="137">
        <f>SUM(C201:C209)</f>
        <v>0</v>
      </c>
      <c r="D200" s="110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38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38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38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38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38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38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38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38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38">
        <v>0</v>
      </c>
      <c r="D209" s="44">
        <f t="shared" si="1"/>
        <v>0</v>
      </c>
      <c r="E209" s="41"/>
    </row>
    <row r="210" spans="1:5" x14ac:dyDescent="0.2">
      <c r="A210" s="109">
        <v>5600</v>
      </c>
      <c r="B210" s="106" t="s">
        <v>39</v>
      </c>
      <c r="C210" s="137">
        <f>C211</f>
        <v>7443955.79</v>
      </c>
      <c r="D210" s="110">
        <f t="shared" si="1"/>
        <v>3.56756754530414E-2</v>
      </c>
      <c r="E210" s="41"/>
    </row>
    <row r="211" spans="1:5" x14ac:dyDescent="0.2">
      <c r="A211" s="109">
        <v>5610</v>
      </c>
      <c r="B211" s="106" t="s">
        <v>382</v>
      </c>
      <c r="C211" s="137">
        <f>C212</f>
        <v>7443955.79</v>
      </c>
      <c r="D211" s="110">
        <f t="shared" si="1"/>
        <v>3.56756754530414E-2</v>
      </c>
      <c r="E211" s="41"/>
    </row>
    <row r="212" spans="1:5" x14ac:dyDescent="0.2">
      <c r="A212" s="43">
        <v>5611</v>
      </c>
      <c r="B212" s="41" t="s">
        <v>383</v>
      </c>
      <c r="C212" s="138">
        <v>7443955.79</v>
      </c>
      <c r="D212" s="44">
        <f t="shared" si="1"/>
        <v>3.56756754530414E-2</v>
      </c>
      <c r="E212" s="41"/>
    </row>
    <row r="213" spans="1:5" x14ac:dyDescent="0.2">
      <c r="C213" s="140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27" orientation="portrait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view="pageLayout" topLeftCell="C1" zoomScaleNormal="90" workbookViewId="0">
      <selection activeCell="A90" sqref="A90:H173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85" t="s">
        <v>593</v>
      </c>
      <c r="B1" s="186"/>
      <c r="C1" s="186"/>
      <c r="D1" s="186"/>
      <c r="E1" s="186"/>
      <c r="F1" s="186"/>
      <c r="G1" s="10" t="s">
        <v>498</v>
      </c>
      <c r="H1" s="18">
        <v>2025</v>
      </c>
    </row>
    <row r="2" spans="1:8" s="11" customFormat="1" ht="18.95" customHeight="1" x14ac:dyDescent="0.25">
      <c r="A2" s="185" t="s">
        <v>502</v>
      </c>
      <c r="B2" s="186"/>
      <c r="C2" s="186"/>
      <c r="D2" s="186"/>
      <c r="E2" s="186"/>
      <c r="F2" s="186"/>
      <c r="G2" s="10" t="s">
        <v>499</v>
      </c>
      <c r="H2" s="18" t="s">
        <v>501</v>
      </c>
    </row>
    <row r="3" spans="1:8" s="11" customFormat="1" ht="18.95" customHeight="1" x14ac:dyDescent="0.25">
      <c r="A3" s="185" t="s">
        <v>594</v>
      </c>
      <c r="B3" s="186"/>
      <c r="C3" s="186"/>
      <c r="D3" s="186"/>
      <c r="E3" s="186"/>
      <c r="F3" s="186"/>
      <c r="G3" s="10" t="s">
        <v>500</v>
      </c>
      <c r="H3" s="18">
        <v>2</v>
      </c>
    </row>
    <row r="4" spans="1:8" s="11" customFormat="1" ht="18.95" customHeight="1" x14ac:dyDescent="0.25">
      <c r="A4" s="185" t="s">
        <v>516</v>
      </c>
      <c r="B4" s="186"/>
      <c r="C4" s="186"/>
      <c r="D4" s="186"/>
      <c r="E4" s="186"/>
      <c r="F4" s="186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0">
        <v>64809246.799999997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118</v>
      </c>
      <c r="C10" s="140">
        <v>0</v>
      </c>
    </row>
    <row r="11" spans="1:8" x14ac:dyDescent="0.2">
      <c r="A11" s="16">
        <v>1121</v>
      </c>
      <c r="B11" s="14" t="s">
        <v>119</v>
      </c>
      <c r="C11" s="140">
        <v>0</v>
      </c>
    </row>
    <row r="12" spans="1:8" x14ac:dyDescent="0.2">
      <c r="C12" s="140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0">
        <v>957750.52</v>
      </c>
      <c r="D15" s="140">
        <v>957750.52</v>
      </c>
      <c r="E15" s="140">
        <v>922580.98</v>
      </c>
      <c r="F15" s="140">
        <v>0</v>
      </c>
      <c r="G15" s="140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0">
        <v>24562.71</v>
      </c>
      <c r="D16" s="140">
        <v>12529.76</v>
      </c>
      <c r="E16" s="140">
        <v>231951.77</v>
      </c>
      <c r="F16" s="140">
        <v>0</v>
      </c>
      <c r="G16" s="140">
        <v>0</v>
      </c>
    </row>
    <row r="17" spans="1:8" x14ac:dyDescent="0.2">
      <c r="C17" s="140"/>
      <c r="D17" s="140"/>
      <c r="E17" s="140"/>
      <c r="F17" s="140"/>
      <c r="G17" s="140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0">
        <v>835990.08</v>
      </c>
      <c r="D20" s="140">
        <v>835990.08</v>
      </c>
      <c r="E20" s="140">
        <v>0</v>
      </c>
      <c r="F20" s="140">
        <v>0</v>
      </c>
      <c r="G20" s="140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0">
        <v>161820.01</v>
      </c>
      <c r="D21" s="140">
        <v>161820.01</v>
      </c>
      <c r="E21" s="140">
        <v>0</v>
      </c>
      <c r="F21" s="140">
        <v>0</v>
      </c>
      <c r="G21" s="140">
        <v>0</v>
      </c>
    </row>
    <row r="22" spans="1:8" x14ac:dyDescent="0.2">
      <c r="A22" s="16">
        <v>1126</v>
      </c>
      <c r="B22" s="14" t="s">
        <v>482</v>
      </c>
      <c r="C22" s="140">
        <v>0</v>
      </c>
      <c r="D22" s="140">
        <v>0</v>
      </c>
      <c r="E22" s="140">
        <v>0</v>
      </c>
      <c r="F22" s="140">
        <v>0</v>
      </c>
      <c r="G22" s="140">
        <v>0</v>
      </c>
    </row>
    <row r="23" spans="1:8" x14ac:dyDescent="0.2">
      <c r="A23" s="16">
        <v>1129</v>
      </c>
      <c r="B23" s="14" t="s">
        <v>483</v>
      </c>
      <c r="C23" s="140">
        <v>5156793.6500000004</v>
      </c>
      <c r="D23" s="140">
        <v>5156793.6500000004</v>
      </c>
      <c r="E23" s="140">
        <v>0</v>
      </c>
      <c r="F23" s="140">
        <v>0</v>
      </c>
      <c r="G23" s="140">
        <v>0</v>
      </c>
    </row>
    <row r="24" spans="1:8" x14ac:dyDescent="0.2">
      <c r="A24" s="16">
        <v>1131</v>
      </c>
      <c r="B24" s="14" t="s">
        <v>130</v>
      </c>
      <c r="C24" s="140">
        <v>256162.5</v>
      </c>
      <c r="D24" s="140">
        <v>256162.5</v>
      </c>
      <c r="E24" s="140">
        <v>0</v>
      </c>
      <c r="F24" s="140">
        <v>0</v>
      </c>
      <c r="G24" s="140">
        <v>0</v>
      </c>
    </row>
    <row r="25" spans="1:8" x14ac:dyDescent="0.2">
      <c r="A25" s="16">
        <v>1132</v>
      </c>
      <c r="B25" s="14" t="s">
        <v>131</v>
      </c>
      <c r="C25" s="140">
        <v>0</v>
      </c>
      <c r="D25" s="140">
        <v>0</v>
      </c>
      <c r="E25" s="140">
        <v>0</v>
      </c>
      <c r="F25" s="140">
        <v>0</v>
      </c>
      <c r="G25" s="140">
        <v>0</v>
      </c>
    </row>
    <row r="26" spans="1:8" x14ac:dyDescent="0.2">
      <c r="A26" s="16">
        <v>1133</v>
      </c>
      <c r="B26" s="14" t="s">
        <v>132</v>
      </c>
      <c r="C26" s="140">
        <v>0</v>
      </c>
      <c r="D26" s="140">
        <v>0</v>
      </c>
      <c r="E26" s="140">
        <v>0</v>
      </c>
      <c r="F26" s="140">
        <v>0</v>
      </c>
      <c r="G26" s="140">
        <v>0</v>
      </c>
    </row>
    <row r="27" spans="1:8" x14ac:dyDescent="0.2">
      <c r="A27" s="16">
        <v>1134</v>
      </c>
      <c r="B27" s="14" t="s">
        <v>133</v>
      </c>
      <c r="C27" s="140">
        <v>10530809.789999999</v>
      </c>
      <c r="D27" s="140">
        <v>10530809.789999999</v>
      </c>
      <c r="E27" s="140">
        <v>0</v>
      </c>
      <c r="F27" s="140">
        <v>0</v>
      </c>
      <c r="G27" s="140">
        <v>0</v>
      </c>
    </row>
    <row r="28" spans="1:8" x14ac:dyDescent="0.2">
      <c r="A28" s="16">
        <v>1139</v>
      </c>
      <c r="B28" s="14" t="s">
        <v>134</v>
      </c>
      <c r="C28" s="140">
        <v>0</v>
      </c>
      <c r="D28" s="140">
        <v>0</v>
      </c>
      <c r="E28" s="140">
        <v>0</v>
      </c>
      <c r="F28" s="140">
        <v>0</v>
      </c>
      <c r="G28" s="140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0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0">
        <v>0</v>
      </c>
    </row>
    <row r="34" spans="1:8" x14ac:dyDescent="0.2">
      <c r="A34" s="16">
        <v>1142</v>
      </c>
      <c r="B34" s="14" t="s">
        <v>138</v>
      </c>
      <c r="C34" s="140">
        <v>0</v>
      </c>
    </row>
    <row r="35" spans="1:8" x14ac:dyDescent="0.2">
      <c r="A35" s="16">
        <v>1143</v>
      </c>
      <c r="B35" s="14" t="s">
        <v>139</v>
      </c>
      <c r="C35" s="140">
        <v>0</v>
      </c>
    </row>
    <row r="36" spans="1:8" x14ac:dyDescent="0.2">
      <c r="A36" s="16">
        <v>1144</v>
      </c>
      <c r="B36" s="14" t="s">
        <v>140</v>
      </c>
      <c r="C36" s="140">
        <v>0</v>
      </c>
    </row>
    <row r="37" spans="1:8" x14ac:dyDescent="0.2">
      <c r="A37" s="16">
        <v>1145</v>
      </c>
      <c r="B37" s="14" t="s">
        <v>141</v>
      </c>
      <c r="C37" s="140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0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0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0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0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551</v>
      </c>
      <c r="C51" s="140">
        <v>0</v>
      </c>
    </row>
    <row r="52" spans="1:10" x14ac:dyDescent="0.2">
      <c r="A52" s="16">
        <v>1214</v>
      </c>
      <c r="B52" s="14" t="s">
        <v>147</v>
      </c>
      <c r="C52" s="140">
        <v>0</v>
      </c>
    </row>
    <row r="53" spans="1:10" x14ac:dyDescent="0.2">
      <c r="C53" s="140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552</v>
      </c>
      <c r="G55" s="15" t="s">
        <v>553</v>
      </c>
      <c r="H55" s="15" t="s">
        <v>100</v>
      </c>
      <c r="I55" s="15" t="s">
        <v>554</v>
      </c>
      <c r="J55" s="15" t="s">
        <v>127</v>
      </c>
    </row>
    <row r="56" spans="1:10" x14ac:dyDescent="0.2">
      <c r="A56" s="16">
        <v>1230</v>
      </c>
      <c r="B56" s="14" t="s">
        <v>149</v>
      </c>
      <c r="C56" s="140">
        <f>SUM(C57:C63)</f>
        <v>408174949.17000002</v>
      </c>
      <c r="D56" s="140">
        <f>SUM(D57:D63)</f>
        <v>0</v>
      </c>
      <c r="E56" s="140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0">
        <v>24702260.940000001</v>
      </c>
      <c r="D57" s="141"/>
      <c r="E57" s="141"/>
    </row>
    <row r="58" spans="1:10" x14ac:dyDescent="0.2">
      <c r="A58" s="16">
        <v>1232</v>
      </c>
      <c r="B58" s="14" t="s">
        <v>151</v>
      </c>
      <c r="C58" s="140">
        <v>0</v>
      </c>
      <c r="D58" s="140">
        <v>0</v>
      </c>
      <c r="E58" s="140">
        <v>0</v>
      </c>
    </row>
    <row r="59" spans="1:10" x14ac:dyDescent="0.2">
      <c r="A59" s="16">
        <v>1233</v>
      </c>
      <c r="B59" s="14" t="s">
        <v>152</v>
      </c>
      <c r="C59" s="140">
        <v>11394652.73</v>
      </c>
      <c r="D59" s="140">
        <v>0</v>
      </c>
      <c r="E59" s="140">
        <v>0</v>
      </c>
    </row>
    <row r="60" spans="1:10" x14ac:dyDescent="0.2">
      <c r="A60" s="16">
        <v>1234</v>
      </c>
      <c r="B60" s="14" t="s">
        <v>153</v>
      </c>
      <c r="C60" s="140">
        <v>0</v>
      </c>
      <c r="D60" s="140">
        <v>0</v>
      </c>
      <c r="E60" s="140">
        <v>0</v>
      </c>
    </row>
    <row r="61" spans="1:10" x14ac:dyDescent="0.2">
      <c r="A61" s="16">
        <v>1235</v>
      </c>
      <c r="B61" s="14" t="s">
        <v>154</v>
      </c>
      <c r="C61" s="140">
        <v>342269118.56999999</v>
      </c>
      <c r="D61" s="140">
        <v>0</v>
      </c>
      <c r="E61" s="140">
        <v>0</v>
      </c>
    </row>
    <row r="62" spans="1:10" x14ac:dyDescent="0.2">
      <c r="A62" s="16">
        <v>1236</v>
      </c>
      <c r="B62" s="14" t="s">
        <v>155</v>
      </c>
      <c r="C62" s="140">
        <v>29808916.93</v>
      </c>
      <c r="D62" s="140">
        <v>0</v>
      </c>
      <c r="E62" s="140">
        <v>0</v>
      </c>
    </row>
    <row r="63" spans="1:10" x14ac:dyDescent="0.2">
      <c r="A63" s="16">
        <v>1239</v>
      </c>
      <c r="B63" s="14" t="s">
        <v>156</v>
      </c>
      <c r="C63" s="140">
        <v>0</v>
      </c>
      <c r="D63" s="140">
        <v>0</v>
      </c>
      <c r="E63" s="140">
        <v>0</v>
      </c>
    </row>
    <row r="64" spans="1:10" x14ac:dyDescent="0.2">
      <c r="A64" s="16">
        <v>1240</v>
      </c>
      <c r="B64" s="14" t="s">
        <v>157</v>
      </c>
      <c r="C64" s="140">
        <f>SUM(C65:C72)</f>
        <v>362407837.35000002</v>
      </c>
      <c r="D64" s="140">
        <f t="shared" ref="D64:E64" si="0">SUM(D65:D72)</f>
        <v>0</v>
      </c>
      <c r="E64" s="140">
        <f t="shared" si="0"/>
        <v>78393482.109999999</v>
      </c>
    </row>
    <row r="65" spans="1:9" x14ac:dyDescent="0.2">
      <c r="A65" s="16">
        <v>1241</v>
      </c>
      <c r="B65" s="14" t="s">
        <v>158</v>
      </c>
      <c r="C65" s="140">
        <v>15700666.76</v>
      </c>
      <c r="D65" s="140">
        <v>0</v>
      </c>
      <c r="E65" s="140">
        <v>8944580.6300000008</v>
      </c>
    </row>
    <row r="66" spans="1:9" x14ac:dyDescent="0.2">
      <c r="A66" s="16">
        <v>1242</v>
      </c>
      <c r="B66" s="14" t="s">
        <v>159</v>
      </c>
      <c r="C66" s="140">
        <v>4702122.37</v>
      </c>
      <c r="D66" s="140">
        <v>0</v>
      </c>
      <c r="E66" s="140">
        <v>2545903.33</v>
      </c>
    </row>
    <row r="67" spans="1:9" x14ac:dyDescent="0.2">
      <c r="A67" s="16">
        <v>1243</v>
      </c>
      <c r="B67" s="14" t="s">
        <v>160</v>
      </c>
      <c r="C67" s="140">
        <v>697157.57</v>
      </c>
      <c r="D67" s="140">
        <v>0</v>
      </c>
      <c r="E67" s="140">
        <v>113639.3</v>
      </c>
    </row>
    <row r="68" spans="1:9" x14ac:dyDescent="0.2">
      <c r="A68" s="16">
        <v>1244</v>
      </c>
      <c r="B68" s="14" t="s">
        <v>161</v>
      </c>
      <c r="C68" s="140">
        <v>92593530.659999996</v>
      </c>
      <c r="D68" s="140">
        <v>0</v>
      </c>
      <c r="E68" s="140">
        <v>51846502.68</v>
      </c>
    </row>
    <row r="69" spans="1:9" x14ac:dyDescent="0.2">
      <c r="A69" s="16">
        <v>1245</v>
      </c>
      <c r="B69" s="14" t="s">
        <v>162</v>
      </c>
      <c r="C69" s="140">
        <v>234791689.75</v>
      </c>
      <c r="D69" s="140">
        <v>0</v>
      </c>
      <c r="E69" s="140">
        <v>11240540.869999999</v>
      </c>
    </row>
    <row r="70" spans="1:9" x14ac:dyDescent="0.2">
      <c r="A70" s="16">
        <v>1246</v>
      </c>
      <c r="B70" s="14" t="s">
        <v>163</v>
      </c>
      <c r="C70" s="140">
        <v>13922670.24</v>
      </c>
      <c r="D70" s="140">
        <v>0</v>
      </c>
      <c r="E70" s="140">
        <v>3702315.3</v>
      </c>
    </row>
    <row r="71" spans="1:9" x14ac:dyDescent="0.2">
      <c r="A71" s="16">
        <v>1247</v>
      </c>
      <c r="B71" s="14" t="s">
        <v>164</v>
      </c>
      <c r="C71" s="140">
        <v>0</v>
      </c>
      <c r="D71" s="140">
        <v>0</v>
      </c>
      <c r="E71" s="140">
        <v>0</v>
      </c>
    </row>
    <row r="72" spans="1:9" x14ac:dyDescent="0.2">
      <c r="A72" s="16">
        <v>1248</v>
      </c>
      <c r="B72" s="14" t="s">
        <v>165</v>
      </c>
      <c r="C72" s="140">
        <v>0</v>
      </c>
      <c r="D72" s="140">
        <v>0</v>
      </c>
      <c r="E72" s="140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555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0">
        <f>SUM(C77:C81)</f>
        <v>515966.14</v>
      </c>
      <c r="D76" s="140">
        <f>SUM(D77:D81)</f>
        <v>0</v>
      </c>
      <c r="E76" s="140">
        <f>SUM(E77:E81)</f>
        <v>80305.77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0">
        <v>97600.55</v>
      </c>
      <c r="D77" s="140">
        <v>0</v>
      </c>
      <c r="E77" s="140">
        <v>77091.77</v>
      </c>
    </row>
    <row r="78" spans="1:9" x14ac:dyDescent="0.2">
      <c r="A78" s="16">
        <v>1252</v>
      </c>
      <c r="B78" s="14" t="s">
        <v>169</v>
      </c>
      <c r="C78" s="140">
        <v>0</v>
      </c>
      <c r="D78" s="140">
        <v>0</v>
      </c>
      <c r="E78" s="140">
        <v>0</v>
      </c>
    </row>
    <row r="79" spans="1:9" x14ac:dyDescent="0.2">
      <c r="A79" s="16">
        <v>1253</v>
      </c>
      <c r="B79" s="14" t="s">
        <v>170</v>
      </c>
      <c r="C79" s="140">
        <v>0</v>
      </c>
      <c r="D79" s="140">
        <v>0</v>
      </c>
      <c r="E79" s="140">
        <v>0</v>
      </c>
    </row>
    <row r="80" spans="1:9" x14ac:dyDescent="0.2">
      <c r="A80" s="16">
        <v>1254</v>
      </c>
      <c r="B80" s="14" t="s">
        <v>171</v>
      </c>
      <c r="C80" s="140">
        <v>418365.59</v>
      </c>
      <c r="D80" s="140">
        <v>0</v>
      </c>
      <c r="E80" s="140">
        <v>3214</v>
      </c>
    </row>
    <row r="81" spans="1:8" x14ac:dyDescent="0.2">
      <c r="A81" s="16">
        <v>1259</v>
      </c>
      <c r="B81" s="14" t="s">
        <v>172</v>
      </c>
      <c r="C81" s="140">
        <v>0</v>
      </c>
      <c r="D81" s="140">
        <v>0</v>
      </c>
      <c r="E81" s="140">
        <v>0</v>
      </c>
    </row>
    <row r="82" spans="1:8" x14ac:dyDescent="0.2">
      <c r="A82" s="16">
        <v>1270</v>
      </c>
      <c r="B82" s="14" t="s">
        <v>173</v>
      </c>
      <c r="C82" s="140">
        <f>SUM(C83:C88)</f>
        <v>1176759.67</v>
      </c>
      <c r="D82" s="141"/>
      <c r="E82" s="141"/>
    </row>
    <row r="83" spans="1:8" x14ac:dyDescent="0.2">
      <c r="A83" s="16">
        <v>1271</v>
      </c>
      <c r="B83" s="14" t="s">
        <v>174</v>
      </c>
      <c r="C83" s="140">
        <v>1176759.67</v>
      </c>
      <c r="D83" s="141"/>
      <c r="E83" s="141"/>
    </row>
    <row r="84" spans="1:8" x14ac:dyDescent="0.2">
      <c r="A84" s="16">
        <v>1272</v>
      </c>
      <c r="B84" s="14" t="s">
        <v>175</v>
      </c>
      <c r="C84" s="140">
        <v>0</v>
      </c>
      <c r="D84" s="141"/>
      <c r="E84" s="141"/>
    </row>
    <row r="85" spans="1:8" x14ac:dyDescent="0.2">
      <c r="A85" s="16">
        <v>1273</v>
      </c>
      <c r="B85" s="14" t="s">
        <v>176</v>
      </c>
      <c r="C85" s="140">
        <v>0</v>
      </c>
      <c r="D85" s="141"/>
      <c r="E85" s="141"/>
    </row>
    <row r="86" spans="1:8" x14ac:dyDescent="0.2">
      <c r="A86" s="16">
        <v>1274</v>
      </c>
      <c r="B86" s="14" t="s">
        <v>177</v>
      </c>
      <c r="C86" s="140">
        <v>0</v>
      </c>
      <c r="D86" s="141"/>
      <c r="E86" s="141"/>
    </row>
    <row r="87" spans="1:8" x14ac:dyDescent="0.2">
      <c r="A87" s="16">
        <v>1275</v>
      </c>
      <c r="B87" s="14" t="s">
        <v>178</v>
      </c>
      <c r="C87" s="140">
        <v>0</v>
      </c>
      <c r="D87" s="141"/>
      <c r="E87" s="141"/>
    </row>
    <row r="88" spans="1:8" x14ac:dyDescent="0.2">
      <c r="A88" s="16">
        <v>1279</v>
      </c>
      <c r="B88" s="14" t="s">
        <v>179</v>
      </c>
      <c r="C88" s="140">
        <v>0</v>
      </c>
      <c r="D88" s="141"/>
      <c r="E88" s="141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0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0">
        <v>0</v>
      </c>
    </row>
    <row r="94" spans="1:8" x14ac:dyDescent="0.2">
      <c r="A94" s="16">
        <v>1162</v>
      </c>
      <c r="B94" s="14" t="s">
        <v>183</v>
      </c>
      <c r="C94" s="140">
        <v>0</v>
      </c>
    </row>
    <row r="95" spans="1:8" x14ac:dyDescent="0.2">
      <c r="C95" s="140"/>
    </row>
    <row r="96" spans="1:8" x14ac:dyDescent="0.2">
      <c r="A96" s="13" t="s">
        <v>556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0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0">
        <v>0</v>
      </c>
    </row>
    <row r="100" spans="1:8" x14ac:dyDescent="0.2">
      <c r="A100" s="16">
        <v>1192</v>
      </c>
      <c r="B100" s="14" t="s">
        <v>486</v>
      </c>
      <c r="C100" s="140">
        <v>0</v>
      </c>
    </row>
    <row r="101" spans="1:8" x14ac:dyDescent="0.2">
      <c r="A101" s="16">
        <v>1193</v>
      </c>
      <c r="B101" s="14" t="s">
        <v>487</v>
      </c>
      <c r="C101" s="140">
        <v>0</v>
      </c>
    </row>
    <row r="102" spans="1:8" x14ac:dyDescent="0.2">
      <c r="A102" s="16">
        <v>1194</v>
      </c>
      <c r="B102" s="14" t="s">
        <v>488</v>
      </c>
      <c r="C102" s="140">
        <v>0</v>
      </c>
    </row>
    <row r="103" spans="1:8" x14ac:dyDescent="0.2">
      <c r="A103" s="16">
        <v>1290</v>
      </c>
      <c r="B103" s="14" t="s">
        <v>184</v>
      </c>
      <c r="C103" s="140">
        <f>SUM(C104:C106)</f>
        <v>0</v>
      </c>
    </row>
    <row r="104" spans="1:8" x14ac:dyDescent="0.2">
      <c r="A104" s="16">
        <v>1291</v>
      </c>
      <c r="B104" s="14" t="s">
        <v>185</v>
      </c>
      <c r="C104" s="140">
        <v>0</v>
      </c>
    </row>
    <row r="105" spans="1:8" x14ac:dyDescent="0.2">
      <c r="A105" s="16">
        <v>1292</v>
      </c>
      <c r="B105" s="14" t="s">
        <v>186</v>
      </c>
      <c r="C105" s="140">
        <v>0</v>
      </c>
    </row>
    <row r="106" spans="1:8" x14ac:dyDescent="0.2">
      <c r="A106" s="16">
        <v>1293</v>
      </c>
      <c r="B106" s="14" t="s">
        <v>187</v>
      </c>
      <c r="C106" s="140">
        <v>0</v>
      </c>
    </row>
    <row r="107" spans="1:8" x14ac:dyDescent="0.2">
      <c r="C107" s="140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575</v>
      </c>
    </row>
    <row r="110" spans="1:8" x14ac:dyDescent="0.2">
      <c r="A110" s="16">
        <v>2110</v>
      </c>
      <c r="B110" s="14" t="s">
        <v>189</v>
      </c>
      <c r="C110" s="140">
        <f>SUM(C111:C119)</f>
        <v>11803911.620000001</v>
      </c>
      <c r="D110" s="140">
        <f>SUM(D111:D119)</f>
        <v>11803911.620000001</v>
      </c>
      <c r="E110" s="140">
        <f>SUM(E111:E119)</f>
        <v>0</v>
      </c>
      <c r="F110" s="140">
        <f>SUM(F111:F119)</f>
        <v>0</v>
      </c>
      <c r="G110" s="140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0">
        <v>41179.75</v>
      </c>
      <c r="D111" s="140">
        <f>C111</f>
        <v>41179.75</v>
      </c>
      <c r="E111" s="140">
        <v>0</v>
      </c>
      <c r="F111" s="140">
        <v>0</v>
      </c>
      <c r="G111" s="140">
        <v>0</v>
      </c>
    </row>
    <row r="112" spans="1:8" x14ac:dyDescent="0.2">
      <c r="A112" s="16">
        <v>2112</v>
      </c>
      <c r="B112" s="14" t="s">
        <v>191</v>
      </c>
      <c r="C112" s="140">
        <v>1241478.03</v>
      </c>
      <c r="D112" s="140">
        <f t="shared" ref="D112:D119" si="1">C112</f>
        <v>1241478.03</v>
      </c>
      <c r="E112" s="140">
        <v>0</v>
      </c>
      <c r="F112" s="140">
        <v>0</v>
      </c>
      <c r="G112" s="140">
        <v>0</v>
      </c>
    </row>
    <row r="113" spans="1:8" x14ac:dyDescent="0.2">
      <c r="A113" s="16">
        <v>2113</v>
      </c>
      <c r="B113" s="14" t="s">
        <v>192</v>
      </c>
      <c r="C113" s="140">
        <v>1287014.1200000001</v>
      </c>
      <c r="D113" s="140">
        <f t="shared" si="1"/>
        <v>1287014.1200000001</v>
      </c>
      <c r="E113" s="140">
        <v>0</v>
      </c>
      <c r="F113" s="140">
        <v>0</v>
      </c>
      <c r="G113" s="140">
        <v>0</v>
      </c>
    </row>
    <row r="114" spans="1:8" x14ac:dyDescent="0.2">
      <c r="A114" s="16">
        <v>2114</v>
      </c>
      <c r="B114" s="14" t="s">
        <v>193</v>
      </c>
      <c r="C114" s="140">
        <v>0</v>
      </c>
      <c r="D114" s="140">
        <f t="shared" si="1"/>
        <v>0</v>
      </c>
      <c r="E114" s="140">
        <v>0</v>
      </c>
      <c r="F114" s="140">
        <v>0</v>
      </c>
      <c r="G114" s="140">
        <v>0</v>
      </c>
    </row>
    <row r="115" spans="1:8" x14ac:dyDescent="0.2">
      <c r="A115" s="16">
        <v>2115</v>
      </c>
      <c r="B115" s="14" t="s">
        <v>194</v>
      </c>
      <c r="C115" s="140">
        <v>176224.93</v>
      </c>
      <c r="D115" s="140">
        <f t="shared" si="1"/>
        <v>176224.93</v>
      </c>
      <c r="E115" s="140">
        <v>0</v>
      </c>
      <c r="F115" s="140">
        <v>0</v>
      </c>
      <c r="G115" s="140">
        <v>0</v>
      </c>
    </row>
    <row r="116" spans="1:8" x14ac:dyDescent="0.2">
      <c r="A116" s="16">
        <v>2116</v>
      </c>
      <c r="B116" s="14" t="s">
        <v>195</v>
      </c>
      <c r="C116" s="140">
        <v>0</v>
      </c>
      <c r="D116" s="140">
        <f t="shared" si="1"/>
        <v>0</v>
      </c>
      <c r="E116" s="140">
        <v>0</v>
      </c>
      <c r="F116" s="140">
        <v>0</v>
      </c>
      <c r="G116" s="140">
        <v>0</v>
      </c>
    </row>
    <row r="117" spans="1:8" x14ac:dyDescent="0.2">
      <c r="A117" s="16">
        <v>2117</v>
      </c>
      <c r="B117" s="14" t="s">
        <v>196</v>
      </c>
      <c r="C117" s="140">
        <v>1808096.11</v>
      </c>
      <c r="D117" s="140">
        <f t="shared" si="1"/>
        <v>1808096.11</v>
      </c>
      <c r="E117" s="140">
        <v>0</v>
      </c>
      <c r="F117" s="140">
        <v>0</v>
      </c>
      <c r="G117" s="140">
        <v>0</v>
      </c>
    </row>
    <row r="118" spans="1:8" x14ac:dyDescent="0.2">
      <c r="A118" s="16">
        <v>2118</v>
      </c>
      <c r="B118" s="14" t="s">
        <v>197</v>
      </c>
      <c r="C118" s="140">
        <v>0</v>
      </c>
      <c r="D118" s="140">
        <f t="shared" si="1"/>
        <v>0</v>
      </c>
      <c r="E118" s="140">
        <v>0</v>
      </c>
      <c r="F118" s="140">
        <v>0</v>
      </c>
      <c r="G118" s="140">
        <v>0</v>
      </c>
    </row>
    <row r="119" spans="1:8" x14ac:dyDescent="0.2">
      <c r="A119" s="16">
        <v>2119</v>
      </c>
      <c r="B119" s="14" t="s">
        <v>198</v>
      </c>
      <c r="C119" s="140">
        <v>7249918.6799999997</v>
      </c>
      <c r="D119" s="140">
        <f t="shared" si="1"/>
        <v>7249918.6799999997</v>
      </c>
      <c r="E119" s="140">
        <v>0</v>
      </c>
      <c r="F119" s="140">
        <v>0</v>
      </c>
      <c r="G119" s="140">
        <v>0</v>
      </c>
    </row>
    <row r="120" spans="1:8" x14ac:dyDescent="0.2">
      <c r="A120" s="16">
        <v>2120</v>
      </c>
      <c r="B120" s="14" t="s">
        <v>199</v>
      </c>
      <c r="C120" s="140">
        <f>SUM(C121:C123)</f>
        <v>0</v>
      </c>
      <c r="D120" s="140">
        <f t="shared" ref="D120:G120" si="2">SUM(D121:D123)</f>
        <v>0</v>
      </c>
      <c r="E120" s="140">
        <f t="shared" si="2"/>
        <v>0</v>
      </c>
      <c r="F120" s="140">
        <f t="shared" si="2"/>
        <v>0</v>
      </c>
      <c r="G120" s="140">
        <f t="shared" si="2"/>
        <v>0</v>
      </c>
    </row>
    <row r="121" spans="1:8" x14ac:dyDescent="0.2">
      <c r="A121" s="16">
        <v>2121</v>
      </c>
      <c r="B121" s="14" t="s">
        <v>200</v>
      </c>
      <c r="C121" s="140">
        <v>0</v>
      </c>
      <c r="D121" s="140">
        <f>C121</f>
        <v>0</v>
      </c>
      <c r="E121" s="140">
        <v>0</v>
      </c>
      <c r="F121" s="140">
        <v>0</v>
      </c>
      <c r="G121" s="140">
        <v>0</v>
      </c>
    </row>
    <row r="122" spans="1:8" x14ac:dyDescent="0.2">
      <c r="A122" s="16">
        <v>2122</v>
      </c>
      <c r="B122" s="14" t="s">
        <v>201</v>
      </c>
      <c r="C122" s="140">
        <v>0</v>
      </c>
      <c r="D122" s="140">
        <f t="shared" ref="D122:D123" si="3">C122</f>
        <v>0</v>
      </c>
      <c r="E122" s="140">
        <v>0</v>
      </c>
      <c r="F122" s="140">
        <v>0</v>
      </c>
      <c r="G122" s="140">
        <v>0</v>
      </c>
    </row>
    <row r="123" spans="1:8" x14ac:dyDescent="0.2">
      <c r="A123" s="16">
        <v>2129</v>
      </c>
      <c r="B123" s="14" t="s">
        <v>202</v>
      </c>
      <c r="C123" s="140">
        <v>0</v>
      </c>
      <c r="D123" s="140">
        <f t="shared" si="3"/>
        <v>0</v>
      </c>
      <c r="E123" s="140">
        <v>0</v>
      </c>
      <c r="F123" s="140">
        <v>0</v>
      </c>
      <c r="G123" s="140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0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0">
        <v>0</v>
      </c>
    </row>
    <row r="129" spans="1:8" x14ac:dyDescent="0.2">
      <c r="A129" s="16">
        <v>2162</v>
      </c>
      <c r="B129" s="14" t="s">
        <v>205</v>
      </c>
      <c r="C129" s="140">
        <v>0</v>
      </c>
    </row>
    <row r="130" spans="1:8" x14ac:dyDescent="0.2">
      <c r="A130" s="16">
        <v>2163</v>
      </c>
      <c r="B130" s="14" t="s">
        <v>206</v>
      </c>
      <c r="C130" s="140">
        <v>0</v>
      </c>
    </row>
    <row r="131" spans="1:8" x14ac:dyDescent="0.2">
      <c r="A131" s="16">
        <v>2164</v>
      </c>
      <c r="B131" s="14" t="s">
        <v>207</v>
      </c>
      <c r="C131" s="140">
        <v>0</v>
      </c>
    </row>
    <row r="132" spans="1:8" x14ac:dyDescent="0.2">
      <c r="A132" s="16">
        <v>2165</v>
      </c>
      <c r="B132" s="14" t="s">
        <v>208</v>
      </c>
      <c r="C132" s="140">
        <v>0</v>
      </c>
    </row>
    <row r="133" spans="1:8" x14ac:dyDescent="0.2">
      <c r="A133" s="16">
        <v>2166</v>
      </c>
      <c r="B133" s="14" t="s">
        <v>209</v>
      </c>
      <c r="C133" s="140">
        <v>0</v>
      </c>
    </row>
    <row r="134" spans="1:8" x14ac:dyDescent="0.2">
      <c r="A134" s="16">
        <v>2250</v>
      </c>
      <c r="B134" s="14" t="s">
        <v>210</v>
      </c>
      <c r="C134" s="140">
        <f>SUM(C135:C140)</f>
        <v>0</v>
      </c>
    </row>
    <row r="135" spans="1:8" x14ac:dyDescent="0.2">
      <c r="A135" s="16">
        <v>2251</v>
      </c>
      <c r="B135" s="14" t="s">
        <v>211</v>
      </c>
      <c r="C135" s="140">
        <v>0</v>
      </c>
    </row>
    <row r="136" spans="1:8" x14ac:dyDescent="0.2">
      <c r="A136" s="16">
        <v>2252</v>
      </c>
      <c r="B136" s="14" t="s">
        <v>212</v>
      </c>
      <c r="C136" s="140">
        <v>0</v>
      </c>
    </row>
    <row r="137" spans="1:8" x14ac:dyDescent="0.2">
      <c r="A137" s="16">
        <v>2253</v>
      </c>
      <c r="B137" s="14" t="s">
        <v>213</v>
      </c>
      <c r="C137" s="140">
        <v>0</v>
      </c>
    </row>
    <row r="138" spans="1:8" x14ac:dyDescent="0.2">
      <c r="A138" s="16">
        <v>2254</v>
      </c>
      <c r="B138" s="14" t="s">
        <v>214</v>
      </c>
      <c r="C138" s="140">
        <v>0</v>
      </c>
    </row>
    <row r="139" spans="1:8" x14ac:dyDescent="0.2">
      <c r="A139" s="16">
        <v>2255</v>
      </c>
      <c r="B139" s="14" t="s">
        <v>215</v>
      </c>
      <c r="C139" s="140">
        <v>0</v>
      </c>
    </row>
    <row r="140" spans="1:8" x14ac:dyDescent="0.2">
      <c r="A140" s="16">
        <v>2256</v>
      </c>
      <c r="B140" s="14" t="s">
        <v>216</v>
      </c>
      <c r="C140" s="140">
        <v>0</v>
      </c>
    </row>
    <row r="142" spans="1:8" x14ac:dyDescent="0.2">
      <c r="A142" s="13" t="s">
        <v>557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558</v>
      </c>
      <c r="C144" s="140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559</v>
      </c>
      <c r="C145" s="140">
        <v>0</v>
      </c>
    </row>
    <row r="146" spans="1:5" x14ac:dyDescent="0.2">
      <c r="A146" s="16">
        <v>2152</v>
      </c>
      <c r="B146" s="14" t="s">
        <v>560</v>
      </c>
      <c r="C146" s="140">
        <v>0</v>
      </c>
    </row>
    <row r="147" spans="1:5" x14ac:dyDescent="0.2">
      <c r="A147" s="16">
        <v>2159</v>
      </c>
      <c r="B147" s="14" t="s">
        <v>217</v>
      </c>
      <c r="C147" s="140">
        <v>0</v>
      </c>
    </row>
    <row r="148" spans="1:5" x14ac:dyDescent="0.2">
      <c r="A148" s="16">
        <v>2240</v>
      </c>
      <c r="B148" s="14" t="s">
        <v>219</v>
      </c>
      <c r="C148" s="140">
        <f>SUM(C149:C151)</f>
        <v>0</v>
      </c>
    </row>
    <row r="149" spans="1:5" x14ac:dyDescent="0.2">
      <c r="A149" s="16">
        <v>2241</v>
      </c>
      <c r="B149" s="14" t="s">
        <v>220</v>
      </c>
      <c r="C149" s="140">
        <v>0</v>
      </c>
    </row>
    <row r="150" spans="1:5" x14ac:dyDescent="0.2">
      <c r="A150" s="16">
        <v>2242</v>
      </c>
      <c r="B150" s="14" t="s">
        <v>221</v>
      </c>
      <c r="C150" s="140">
        <v>0</v>
      </c>
    </row>
    <row r="151" spans="1:5" x14ac:dyDescent="0.2">
      <c r="A151" s="16">
        <v>2249</v>
      </c>
      <c r="B151" s="14" t="s">
        <v>222</v>
      </c>
      <c r="C151" s="140">
        <v>0</v>
      </c>
    </row>
    <row r="153" spans="1:5" x14ac:dyDescent="0.2">
      <c r="A153" s="111" t="s">
        <v>561</v>
      </c>
      <c r="B153" s="111"/>
      <c r="C153" s="111"/>
      <c r="D153" s="111"/>
      <c r="E153" s="111"/>
    </row>
    <row r="154" spans="1:5" x14ac:dyDescent="0.2">
      <c r="A154" s="112" t="s">
        <v>86</v>
      </c>
      <c r="B154" s="112" t="s">
        <v>83</v>
      </c>
      <c r="C154" s="112" t="s">
        <v>84</v>
      </c>
      <c r="D154" s="113" t="s">
        <v>87</v>
      </c>
      <c r="E154" s="113" t="s">
        <v>127</v>
      </c>
    </row>
    <row r="155" spans="1:5" x14ac:dyDescent="0.2">
      <c r="A155" s="114">
        <v>2170</v>
      </c>
      <c r="B155" s="115" t="s">
        <v>562</v>
      </c>
      <c r="C155" s="142">
        <f>SUM(C156:C158)</f>
        <v>0</v>
      </c>
      <c r="D155" s="115"/>
      <c r="E155" s="115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4">
        <v>2171</v>
      </c>
      <c r="B156" s="115" t="s">
        <v>563</v>
      </c>
      <c r="C156" s="142">
        <v>0</v>
      </c>
      <c r="D156" s="115"/>
      <c r="E156" s="115"/>
    </row>
    <row r="157" spans="1:5" x14ac:dyDescent="0.2">
      <c r="A157" s="114">
        <v>2172</v>
      </c>
      <c r="B157" s="115" t="s">
        <v>564</v>
      </c>
      <c r="C157" s="142">
        <v>0</v>
      </c>
      <c r="D157" s="115"/>
      <c r="E157" s="115"/>
    </row>
    <row r="158" spans="1:5" x14ac:dyDescent="0.2">
      <c r="A158" s="114">
        <v>2179</v>
      </c>
      <c r="B158" s="115" t="s">
        <v>565</v>
      </c>
      <c r="C158" s="142">
        <v>0</v>
      </c>
      <c r="D158" s="115"/>
      <c r="E158" s="115"/>
    </row>
    <row r="159" spans="1:5" x14ac:dyDescent="0.2">
      <c r="A159" s="114">
        <v>2260</v>
      </c>
      <c r="B159" s="115" t="s">
        <v>566</v>
      </c>
      <c r="C159" s="142">
        <f>SUM(C160:C163)</f>
        <v>0</v>
      </c>
      <c r="D159" s="115"/>
      <c r="E159" s="115"/>
    </row>
    <row r="160" spans="1:5" x14ac:dyDescent="0.2">
      <c r="A160" s="114">
        <v>2261</v>
      </c>
      <c r="B160" s="115" t="s">
        <v>567</v>
      </c>
      <c r="C160" s="142">
        <v>0</v>
      </c>
      <c r="D160" s="115"/>
    </row>
    <row r="161" spans="1:5" x14ac:dyDescent="0.2">
      <c r="A161" s="114">
        <v>2262</v>
      </c>
      <c r="B161" s="115" t="s">
        <v>568</v>
      </c>
      <c r="C161" s="142">
        <v>0</v>
      </c>
      <c r="D161" s="115"/>
      <c r="E161" s="115"/>
    </row>
    <row r="162" spans="1:5" x14ac:dyDescent="0.2">
      <c r="A162" s="114">
        <v>2263</v>
      </c>
      <c r="B162" s="115" t="s">
        <v>569</v>
      </c>
      <c r="C162" s="142">
        <v>0</v>
      </c>
      <c r="D162" s="115"/>
      <c r="E162" s="115"/>
    </row>
    <row r="163" spans="1:5" x14ac:dyDescent="0.2">
      <c r="A163" s="114">
        <v>2269</v>
      </c>
      <c r="B163" s="115" t="s">
        <v>570</v>
      </c>
      <c r="C163" s="142">
        <v>0</v>
      </c>
      <c r="D163" s="115"/>
      <c r="E163" s="115"/>
    </row>
    <row r="164" spans="1:5" x14ac:dyDescent="0.2">
      <c r="A164" s="115"/>
      <c r="B164" s="115"/>
      <c r="C164" s="115"/>
      <c r="D164" s="115"/>
      <c r="E164" s="115"/>
    </row>
    <row r="165" spans="1:5" x14ac:dyDescent="0.2">
      <c r="A165" s="111" t="s">
        <v>571</v>
      </c>
      <c r="B165" s="111"/>
      <c r="C165" s="111"/>
      <c r="D165" s="111"/>
      <c r="E165" s="111"/>
    </row>
    <row r="166" spans="1:5" x14ac:dyDescent="0.2">
      <c r="A166" s="112" t="s">
        <v>86</v>
      </c>
      <c r="B166" s="112" t="s">
        <v>83</v>
      </c>
      <c r="C166" s="112" t="s">
        <v>84</v>
      </c>
      <c r="D166" s="113" t="s">
        <v>87</v>
      </c>
      <c r="E166" s="113" t="s">
        <v>127</v>
      </c>
    </row>
    <row r="167" spans="1:5" x14ac:dyDescent="0.2">
      <c r="A167" s="114">
        <v>2190</v>
      </c>
      <c r="B167" s="115" t="s">
        <v>572</v>
      </c>
      <c r="C167" s="142">
        <f>SUM(C168:C170)</f>
        <v>177223.26</v>
      </c>
      <c r="D167" s="115"/>
      <c r="E167" s="115" t="str">
        <f>IF(OR(C167&lt;&gt;0,C168&lt;&gt;0,C169&lt;&gt;0,C170&lt;&gt;0),"","SIN INFORMACIÓN QUE REVELAR")</f>
        <v/>
      </c>
    </row>
    <row r="168" spans="1:5" x14ac:dyDescent="0.2">
      <c r="A168" s="114">
        <v>2191</v>
      </c>
      <c r="B168" s="115" t="s">
        <v>573</v>
      </c>
      <c r="C168" s="142">
        <v>177223.26</v>
      </c>
      <c r="D168" s="115"/>
      <c r="E168" s="115"/>
    </row>
    <row r="169" spans="1:5" x14ac:dyDescent="0.2">
      <c r="A169" s="114">
        <v>2192</v>
      </c>
      <c r="B169" s="115" t="s">
        <v>574</v>
      </c>
      <c r="C169" s="142">
        <v>0</v>
      </c>
      <c r="D169" s="115"/>
    </row>
    <row r="170" spans="1:5" x14ac:dyDescent="0.2">
      <c r="A170" s="114">
        <v>2199</v>
      </c>
      <c r="B170" s="115" t="s">
        <v>218</v>
      </c>
      <c r="C170" s="142">
        <v>0</v>
      </c>
      <c r="D170" s="115"/>
      <c r="E170" s="115"/>
    </row>
    <row r="171" spans="1:5" x14ac:dyDescent="0.2">
      <c r="A171" s="115"/>
      <c r="B171" s="115"/>
      <c r="C171" s="142"/>
      <c r="D171" s="115"/>
      <c r="E171" s="115"/>
    </row>
    <row r="172" spans="1:5" x14ac:dyDescent="0.2">
      <c r="A172" s="115"/>
      <c r="B172" s="115"/>
      <c r="C172" s="115"/>
      <c r="D172" s="115"/>
      <c r="E172" s="115"/>
    </row>
    <row r="173" spans="1:5" x14ac:dyDescent="0.2">
      <c r="A173" s="115"/>
      <c r="B173" s="115" t="s">
        <v>518</v>
      </c>
      <c r="C173" s="115"/>
      <c r="D173" s="115"/>
      <c r="E173" s="115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26" orientation="landscape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view="pageLayout" zoomScaleNormal="100" workbookViewId="0">
      <selection sqref="A1:E31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87" t="s">
        <v>593</v>
      </c>
      <c r="B1" s="187"/>
      <c r="C1" s="187"/>
      <c r="D1" s="20" t="s">
        <v>498</v>
      </c>
      <c r="E1" s="21">
        <v>2025</v>
      </c>
    </row>
    <row r="2" spans="1:5" ht="18.95" customHeight="1" x14ac:dyDescent="0.2">
      <c r="A2" s="187" t="s">
        <v>504</v>
      </c>
      <c r="B2" s="187"/>
      <c r="C2" s="187"/>
      <c r="D2" s="20" t="s">
        <v>499</v>
      </c>
      <c r="E2" s="21" t="s">
        <v>501</v>
      </c>
    </row>
    <row r="3" spans="1:5" ht="18.95" customHeight="1" x14ac:dyDescent="0.2">
      <c r="A3" s="187" t="s">
        <v>594</v>
      </c>
      <c r="B3" s="187"/>
      <c r="C3" s="187"/>
      <c r="D3" s="20" t="s">
        <v>500</v>
      </c>
      <c r="E3" s="21">
        <v>2</v>
      </c>
    </row>
    <row r="4" spans="1:5" ht="18.95" customHeight="1" x14ac:dyDescent="0.2">
      <c r="A4" s="187" t="s">
        <v>516</v>
      </c>
      <c r="B4" s="187"/>
      <c r="C4" s="187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3">
        <v>-79242435.150000006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3">
        <v>1052896.68</v>
      </c>
      <c r="E10" s="14"/>
    </row>
    <row r="11" spans="1:5" x14ac:dyDescent="0.2">
      <c r="A11" s="26">
        <v>3130</v>
      </c>
      <c r="B11" s="22" t="s">
        <v>385</v>
      </c>
      <c r="C11" s="143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3">
        <v>84151016.049999997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3">
        <v>801555621.30999994</v>
      </c>
    </row>
    <row r="17" spans="1:5" x14ac:dyDescent="0.2">
      <c r="A17" s="26">
        <v>3230</v>
      </c>
      <c r="B17" s="22" t="s">
        <v>389</v>
      </c>
      <c r="C17" s="143">
        <f>SUM(C18:C21)</f>
        <v>0</v>
      </c>
    </row>
    <row r="18" spans="1:5" x14ac:dyDescent="0.2">
      <c r="A18" s="26">
        <v>3231</v>
      </c>
      <c r="B18" s="22" t="s">
        <v>390</v>
      </c>
      <c r="C18" s="143">
        <v>0</v>
      </c>
    </row>
    <row r="19" spans="1:5" x14ac:dyDescent="0.2">
      <c r="A19" s="26">
        <v>3232</v>
      </c>
      <c r="B19" s="22" t="s">
        <v>391</v>
      </c>
      <c r="C19" s="143">
        <v>0</v>
      </c>
      <c r="E19" s="14"/>
    </row>
    <row r="20" spans="1:5" x14ac:dyDescent="0.2">
      <c r="A20" s="26">
        <v>3233</v>
      </c>
      <c r="B20" s="22" t="s">
        <v>392</v>
      </c>
      <c r="C20" s="143">
        <v>0</v>
      </c>
    </row>
    <row r="21" spans="1:5" x14ac:dyDescent="0.2">
      <c r="A21" s="26">
        <v>3239</v>
      </c>
      <c r="B21" s="22" t="s">
        <v>393</v>
      </c>
      <c r="C21" s="143">
        <v>0</v>
      </c>
    </row>
    <row r="22" spans="1:5" x14ac:dyDescent="0.2">
      <c r="A22" s="26">
        <v>3240</v>
      </c>
      <c r="B22" s="22" t="s">
        <v>394</v>
      </c>
      <c r="C22" s="143">
        <f>SUM(C23:C25)</f>
        <v>0</v>
      </c>
    </row>
    <row r="23" spans="1:5" x14ac:dyDescent="0.2">
      <c r="A23" s="26">
        <v>3241</v>
      </c>
      <c r="B23" s="22" t="s">
        <v>395</v>
      </c>
      <c r="C23" s="143">
        <v>0</v>
      </c>
    </row>
    <row r="24" spans="1:5" x14ac:dyDescent="0.2">
      <c r="A24" s="26">
        <v>3242</v>
      </c>
      <c r="B24" s="22" t="s">
        <v>396</v>
      </c>
      <c r="C24" s="143">
        <v>0</v>
      </c>
    </row>
    <row r="25" spans="1:5" x14ac:dyDescent="0.2">
      <c r="A25" s="26">
        <v>3243</v>
      </c>
      <c r="B25" s="22" t="s">
        <v>397</v>
      </c>
      <c r="C25" s="143">
        <v>0</v>
      </c>
    </row>
    <row r="26" spans="1:5" x14ac:dyDescent="0.2">
      <c r="A26" s="26">
        <v>3250</v>
      </c>
      <c r="B26" s="22" t="s">
        <v>398</v>
      </c>
      <c r="C26" s="143">
        <f>SUM(C27:C29)</f>
        <v>67111.3</v>
      </c>
    </row>
    <row r="27" spans="1:5" x14ac:dyDescent="0.2">
      <c r="A27" s="26">
        <v>3251</v>
      </c>
      <c r="B27" s="22" t="s">
        <v>399</v>
      </c>
      <c r="C27" s="143">
        <v>0</v>
      </c>
    </row>
    <row r="28" spans="1:5" x14ac:dyDescent="0.2">
      <c r="A28" s="26">
        <v>3252</v>
      </c>
      <c r="B28" s="22" t="s">
        <v>400</v>
      </c>
      <c r="C28" s="143">
        <v>67111.3</v>
      </c>
    </row>
    <row r="29" spans="1:5" x14ac:dyDescent="0.2">
      <c r="A29" s="26">
        <v>3253</v>
      </c>
      <c r="B29" s="22" t="s">
        <v>592</v>
      </c>
      <c r="C29" s="143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fitToHeight="0" orientation="landscape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2"/>
  <sheetViews>
    <sheetView view="pageLayout" topLeftCell="C133" zoomScaleNormal="90" workbookViewId="0">
      <selection activeCell="A62" sqref="A62:E142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12" s="28" customFormat="1" ht="18.95" customHeight="1" x14ac:dyDescent="0.25">
      <c r="A1" s="187" t="s">
        <v>593</v>
      </c>
      <c r="B1" s="187"/>
      <c r="C1" s="187"/>
      <c r="D1" s="20" t="s">
        <v>498</v>
      </c>
      <c r="E1" s="21">
        <v>2025</v>
      </c>
      <c r="H1" s="28">
        <v>2025</v>
      </c>
    </row>
    <row r="2" spans="1:12" s="28" customFormat="1" ht="18.95" customHeight="1" x14ac:dyDescent="0.25">
      <c r="A2" s="187" t="s">
        <v>505</v>
      </c>
      <c r="B2" s="187"/>
      <c r="C2" s="187"/>
      <c r="D2" s="20" t="s">
        <v>499</v>
      </c>
      <c r="E2" s="21" t="s">
        <v>501</v>
      </c>
    </row>
    <row r="3" spans="1:12" s="28" customFormat="1" ht="18.95" customHeight="1" x14ac:dyDescent="0.25">
      <c r="A3" s="187" t="s">
        <v>594</v>
      </c>
      <c r="B3" s="187"/>
      <c r="C3" s="187"/>
      <c r="D3" s="20" t="s">
        <v>500</v>
      </c>
      <c r="E3" s="21">
        <v>2</v>
      </c>
      <c r="H3" s="28">
        <v>2</v>
      </c>
    </row>
    <row r="4" spans="1:12" s="28" customFormat="1" ht="18.95" customHeight="1" x14ac:dyDescent="0.25">
      <c r="A4" s="187" t="s">
        <v>516</v>
      </c>
      <c r="B4" s="187"/>
      <c r="C4" s="187"/>
      <c r="D4" s="20"/>
      <c r="E4" s="21"/>
    </row>
    <row r="5" spans="1:12" x14ac:dyDescent="0.2">
      <c r="A5" s="23" t="s">
        <v>116</v>
      </c>
      <c r="B5" s="24"/>
      <c r="C5" s="24"/>
      <c r="D5" s="24"/>
      <c r="E5" s="24"/>
    </row>
    <row r="7" spans="1:12" x14ac:dyDescent="0.2">
      <c r="A7" s="24" t="s">
        <v>581</v>
      </c>
      <c r="B7" s="24"/>
      <c r="C7" s="24"/>
      <c r="D7" s="24"/>
      <c r="E7" s="133"/>
    </row>
    <row r="8" spans="1:12" x14ac:dyDescent="0.2">
      <c r="A8" s="25" t="s">
        <v>86</v>
      </c>
      <c r="B8" s="25" t="s">
        <v>83</v>
      </c>
      <c r="C8" s="81">
        <v>2025</v>
      </c>
      <c r="D8" s="81">
        <v>2024</v>
      </c>
      <c r="E8" s="134"/>
    </row>
    <row r="9" spans="1:12" x14ac:dyDescent="0.2">
      <c r="A9" s="26">
        <v>1111</v>
      </c>
      <c r="B9" s="22" t="s">
        <v>401</v>
      </c>
      <c r="C9" s="143">
        <v>0</v>
      </c>
      <c r="D9" s="143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12" x14ac:dyDescent="0.2">
      <c r="A10" s="26">
        <v>1112</v>
      </c>
      <c r="B10" s="22" t="s">
        <v>402</v>
      </c>
      <c r="C10" s="143">
        <v>60798341.82</v>
      </c>
      <c r="D10" s="143">
        <v>44971481.329999998</v>
      </c>
    </row>
    <row r="11" spans="1:12" ht="15" x14ac:dyDescent="0.25">
      <c r="A11" s="26">
        <v>1113</v>
      </c>
      <c r="B11" s="22" t="s">
        <v>403</v>
      </c>
      <c r="C11" s="143">
        <v>0</v>
      </c>
      <c r="D11" s="143">
        <v>0</v>
      </c>
      <c r="E11"/>
      <c r="F11"/>
      <c r="G11"/>
      <c r="H11"/>
      <c r="I11"/>
      <c r="J11"/>
      <c r="K11"/>
      <c r="L11"/>
    </row>
    <row r="12" spans="1:12" ht="15" x14ac:dyDescent="0.25">
      <c r="A12" s="26">
        <v>1114</v>
      </c>
      <c r="B12" s="22" t="s">
        <v>117</v>
      </c>
      <c r="C12" s="143">
        <v>64809246.799999997</v>
      </c>
      <c r="D12" s="143">
        <v>69747743.400000006</v>
      </c>
      <c r="E12"/>
      <c r="F12"/>
      <c r="G12"/>
      <c r="H12"/>
      <c r="I12"/>
      <c r="J12"/>
      <c r="K12"/>
      <c r="L12"/>
    </row>
    <row r="13" spans="1:12" ht="15" x14ac:dyDescent="0.25">
      <c r="A13" s="26">
        <v>1115</v>
      </c>
      <c r="B13" s="22" t="s">
        <v>118</v>
      </c>
      <c r="C13" s="143">
        <v>0</v>
      </c>
      <c r="D13" s="143">
        <v>0</v>
      </c>
      <c r="E13"/>
      <c r="F13"/>
      <c r="G13"/>
      <c r="H13"/>
      <c r="I13"/>
      <c r="J13"/>
      <c r="K13"/>
      <c r="L13"/>
    </row>
    <row r="14" spans="1:12" ht="15" x14ac:dyDescent="0.25">
      <c r="A14" s="26">
        <v>1116</v>
      </c>
      <c r="B14" s="22" t="s">
        <v>404</v>
      </c>
      <c r="C14" s="143">
        <v>0</v>
      </c>
      <c r="D14" s="143">
        <v>0</v>
      </c>
      <c r="E14"/>
      <c r="F14"/>
      <c r="G14"/>
      <c r="H14"/>
      <c r="I14"/>
      <c r="J14"/>
      <c r="K14"/>
      <c r="L14"/>
    </row>
    <row r="15" spans="1:12" ht="15" x14ac:dyDescent="0.25">
      <c r="A15" s="26">
        <v>1119</v>
      </c>
      <c r="B15" s="22" t="s">
        <v>405</v>
      </c>
      <c r="C15" s="143">
        <v>0</v>
      </c>
      <c r="D15" s="143">
        <v>0</v>
      </c>
      <c r="E15"/>
      <c r="F15"/>
      <c r="G15"/>
      <c r="H15"/>
      <c r="I15"/>
      <c r="J15"/>
      <c r="K15"/>
      <c r="L15"/>
    </row>
    <row r="16" spans="1:12" ht="15" x14ac:dyDescent="0.25">
      <c r="A16" s="33">
        <v>1110</v>
      </c>
      <c r="B16" s="34" t="s">
        <v>519</v>
      </c>
      <c r="C16" s="144">
        <v>24562.71</v>
      </c>
      <c r="D16" s="144">
        <v>12529.76</v>
      </c>
      <c r="E16"/>
      <c r="F16"/>
      <c r="G16"/>
      <c r="H16"/>
      <c r="I16"/>
      <c r="J16"/>
      <c r="K16"/>
      <c r="L16"/>
    </row>
    <row r="17" spans="1:12" ht="15" x14ac:dyDescent="0.25">
      <c r="E17"/>
      <c r="F17"/>
      <c r="G17"/>
      <c r="H17"/>
      <c r="I17"/>
      <c r="J17"/>
      <c r="K17"/>
      <c r="L17"/>
    </row>
    <row r="18" spans="1:12" ht="15" x14ac:dyDescent="0.25">
      <c r="E18"/>
      <c r="F18"/>
      <c r="G18"/>
      <c r="H18"/>
      <c r="I18"/>
      <c r="J18"/>
      <c r="K18"/>
      <c r="L18"/>
    </row>
    <row r="19" spans="1:12" ht="15" x14ac:dyDescent="0.25">
      <c r="A19" s="24" t="s">
        <v>582</v>
      </c>
      <c r="B19" s="24"/>
      <c r="C19" s="24"/>
      <c r="D19" s="24"/>
      <c r="E19"/>
      <c r="F19"/>
      <c r="G19"/>
      <c r="H19"/>
      <c r="I19"/>
      <c r="J19"/>
      <c r="K19"/>
      <c r="L19"/>
    </row>
    <row r="20" spans="1:12" ht="15" x14ac:dyDescent="0.25">
      <c r="A20" s="25" t="s">
        <v>86</v>
      </c>
      <c r="B20" s="25" t="s">
        <v>83</v>
      </c>
      <c r="C20" s="81">
        <v>2025</v>
      </c>
      <c r="D20" s="81">
        <v>2024</v>
      </c>
      <c r="E20"/>
      <c r="F20"/>
      <c r="G20"/>
      <c r="H20"/>
      <c r="I20"/>
      <c r="J20"/>
      <c r="K20"/>
      <c r="L20"/>
    </row>
    <row r="21" spans="1:12" ht="15" x14ac:dyDescent="0.25">
      <c r="A21" s="33">
        <v>1230</v>
      </c>
      <c r="B21" s="34" t="s">
        <v>149</v>
      </c>
      <c r="C21" s="144">
        <v>161820.01</v>
      </c>
      <c r="D21" s="144">
        <v>161820.01</v>
      </c>
      <c r="E21"/>
      <c r="F21"/>
      <c r="G21"/>
      <c r="H21"/>
      <c r="I21"/>
      <c r="J21"/>
      <c r="K21"/>
      <c r="L21"/>
    </row>
    <row r="22" spans="1:12" ht="15" x14ac:dyDescent="0.25">
      <c r="A22" s="26">
        <v>1231</v>
      </c>
      <c r="B22" s="22" t="s">
        <v>150</v>
      </c>
      <c r="C22" s="143">
        <v>0</v>
      </c>
      <c r="D22" s="143">
        <v>2295000</v>
      </c>
      <c r="E22"/>
      <c r="F22"/>
      <c r="G22"/>
      <c r="H22"/>
      <c r="I22"/>
      <c r="J22"/>
      <c r="K22"/>
      <c r="L22"/>
    </row>
    <row r="23" spans="1:12" ht="15" x14ac:dyDescent="0.25">
      <c r="A23" s="26">
        <v>1232</v>
      </c>
      <c r="B23" s="22" t="s">
        <v>151</v>
      </c>
      <c r="C23" s="143">
        <v>0</v>
      </c>
      <c r="D23" s="143">
        <v>0</v>
      </c>
      <c r="E23"/>
      <c r="F23"/>
      <c r="G23"/>
      <c r="H23"/>
      <c r="I23"/>
      <c r="J23"/>
      <c r="K23"/>
      <c r="L23"/>
    </row>
    <row r="24" spans="1:12" ht="15" x14ac:dyDescent="0.25">
      <c r="A24" s="26">
        <v>1233</v>
      </c>
      <c r="B24" s="22" t="s">
        <v>152</v>
      </c>
      <c r="C24" s="143">
        <v>0</v>
      </c>
      <c r="D24" s="143">
        <v>0</v>
      </c>
      <c r="E24"/>
      <c r="F24"/>
      <c r="G24"/>
      <c r="H24"/>
      <c r="I24"/>
      <c r="J24"/>
      <c r="K24"/>
      <c r="L24"/>
    </row>
    <row r="25" spans="1:12" ht="15" x14ac:dyDescent="0.25">
      <c r="A25" s="26">
        <v>1234</v>
      </c>
      <c r="B25" s="22" t="s">
        <v>153</v>
      </c>
      <c r="C25" s="143">
        <v>0</v>
      </c>
      <c r="D25" s="143">
        <v>0</v>
      </c>
      <c r="E25"/>
      <c r="F25"/>
      <c r="G25"/>
      <c r="H25"/>
      <c r="I25"/>
      <c r="J25"/>
      <c r="K25"/>
      <c r="L25"/>
    </row>
    <row r="26" spans="1:12" ht="15" x14ac:dyDescent="0.25">
      <c r="A26" s="26">
        <v>1235</v>
      </c>
      <c r="B26" s="22" t="s">
        <v>154</v>
      </c>
      <c r="C26" s="143">
        <v>64380344.049999997</v>
      </c>
      <c r="D26" s="143">
        <v>169678556.83000001</v>
      </c>
      <c r="E26"/>
      <c r="F26"/>
      <c r="G26"/>
      <c r="H26"/>
      <c r="I26"/>
      <c r="J26"/>
      <c r="K26"/>
      <c r="L26"/>
    </row>
    <row r="27" spans="1:12" ht="15" x14ac:dyDescent="0.25">
      <c r="A27" s="26">
        <v>1236</v>
      </c>
      <c r="B27" s="22" t="s">
        <v>155</v>
      </c>
      <c r="C27" s="143">
        <v>1115730.69</v>
      </c>
      <c r="D27" s="143">
        <v>25133357.75</v>
      </c>
      <c r="E27"/>
      <c r="F27"/>
      <c r="G27"/>
      <c r="H27"/>
      <c r="I27"/>
      <c r="J27"/>
      <c r="K27"/>
      <c r="L27"/>
    </row>
    <row r="28" spans="1:12" ht="15" x14ac:dyDescent="0.25">
      <c r="A28" s="26">
        <v>1239</v>
      </c>
      <c r="B28" s="22" t="s">
        <v>156</v>
      </c>
      <c r="C28" s="143">
        <v>0</v>
      </c>
      <c r="D28" s="143">
        <v>0</v>
      </c>
      <c r="E28"/>
      <c r="F28"/>
      <c r="G28"/>
      <c r="H28"/>
      <c r="I28"/>
      <c r="J28"/>
      <c r="K28"/>
      <c r="L28"/>
    </row>
    <row r="29" spans="1:12" ht="15" x14ac:dyDescent="0.25">
      <c r="A29" s="33">
        <v>1240</v>
      </c>
      <c r="B29" s="34" t="s">
        <v>157</v>
      </c>
      <c r="C29" s="144">
        <f>SUM(C30:C37)</f>
        <v>708703.87</v>
      </c>
      <c r="D29" s="144">
        <f>SUM(D30:D37)</f>
        <v>248198001.42999998</v>
      </c>
      <c r="E29"/>
      <c r="F29"/>
      <c r="G29"/>
      <c r="H29"/>
      <c r="I29"/>
      <c r="J29"/>
      <c r="K29"/>
      <c r="L29"/>
    </row>
    <row r="30" spans="1:12" ht="15" x14ac:dyDescent="0.25">
      <c r="A30" s="26">
        <v>1241</v>
      </c>
      <c r="B30" s="22" t="s">
        <v>158</v>
      </c>
      <c r="C30" s="143">
        <v>587990.44999999995</v>
      </c>
      <c r="D30" s="143">
        <v>1540978.4</v>
      </c>
      <c r="E30"/>
      <c r="F30"/>
      <c r="G30"/>
      <c r="H30"/>
      <c r="I30"/>
      <c r="J30"/>
      <c r="K30"/>
      <c r="L30"/>
    </row>
    <row r="31" spans="1:12" ht="15" x14ac:dyDescent="0.25">
      <c r="A31" s="26">
        <v>1242</v>
      </c>
      <c r="B31" s="22" t="s">
        <v>159</v>
      </c>
      <c r="C31" s="143">
        <v>0</v>
      </c>
      <c r="D31" s="143">
        <v>977652.13</v>
      </c>
      <c r="E31"/>
      <c r="F31"/>
      <c r="G31"/>
      <c r="H31"/>
      <c r="I31"/>
      <c r="J31"/>
      <c r="K31"/>
      <c r="L31"/>
    </row>
    <row r="32" spans="1:12" ht="15" x14ac:dyDescent="0.25">
      <c r="A32" s="26">
        <v>1243</v>
      </c>
      <c r="B32" s="22" t="s">
        <v>160</v>
      </c>
      <c r="C32" s="143">
        <v>0</v>
      </c>
      <c r="D32" s="143">
        <v>572694.36</v>
      </c>
      <c r="E32"/>
      <c r="F32"/>
      <c r="G32"/>
      <c r="H32"/>
      <c r="I32"/>
      <c r="J32"/>
      <c r="K32"/>
      <c r="L32"/>
    </row>
    <row r="33" spans="1:12" ht="15" x14ac:dyDescent="0.25">
      <c r="A33" s="26">
        <v>1244</v>
      </c>
      <c r="B33" s="22" t="s">
        <v>161</v>
      </c>
      <c r="C33" s="143">
        <v>0</v>
      </c>
      <c r="D33" s="143">
        <v>9926330.0899999999</v>
      </c>
      <c r="E33"/>
      <c r="F33"/>
      <c r="G33"/>
      <c r="H33"/>
      <c r="I33"/>
      <c r="J33"/>
      <c r="K33"/>
      <c r="L33"/>
    </row>
    <row r="34" spans="1:12" ht="15" x14ac:dyDescent="0.25">
      <c r="A34" s="26">
        <v>1245</v>
      </c>
      <c r="B34" s="22" t="s">
        <v>162</v>
      </c>
      <c r="C34" s="143">
        <v>0</v>
      </c>
      <c r="D34" s="143">
        <v>230969817</v>
      </c>
      <c r="E34"/>
      <c r="F34"/>
      <c r="G34"/>
      <c r="H34"/>
      <c r="I34"/>
      <c r="J34"/>
      <c r="K34"/>
      <c r="L34"/>
    </row>
    <row r="35" spans="1:12" ht="15" x14ac:dyDescent="0.25">
      <c r="A35" s="26">
        <v>1246</v>
      </c>
      <c r="B35" s="22" t="s">
        <v>163</v>
      </c>
      <c r="C35" s="143">
        <v>120713.42</v>
      </c>
      <c r="D35" s="143">
        <v>4210529.45</v>
      </c>
      <c r="E35"/>
      <c r="F35"/>
      <c r="G35"/>
      <c r="H35"/>
      <c r="I35"/>
      <c r="J35"/>
      <c r="K35"/>
      <c r="L35"/>
    </row>
    <row r="36" spans="1:12" ht="15" x14ac:dyDescent="0.25">
      <c r="A36" s="26">
        <v>1247</v>
      </c>
      <c r="B36" s="22" t="s">
        <v>164</v>
      </c>
      <c r="C36" s="143">
        <v>0</v>
      </c>
      <c r="D36" s="143">
        <v>0</v>
      </c>
      <c r="E36"/>
      <c r="F36"/>
      <c r="G36"/>
      <c r="H36"/>
      <c r="I36"/>
      <c r="J36"/>
      <c r="K36"/>
      <c r="L36"/>
    </row>
    <row r="37" spans="1:12" ht="15" x14ac:dyDescent="0.25">
      <c r="A37" s="26">
        <v>1248</v>
      </c>
      <c r="B37" s="22" t="s">
        <v>165</v>
      </c>
      <c r="C37" s="143">
        <v>0</v>
      </c>
      <c r="D37" s="143">
        <v>0</v>
      </c>
      <c r="E37"/>
      <c r="F37"/>
      <c r="G37"/>
      <c r="H37"/>
      <c r="I37"/>
      <c r="J37"/>
      <c r="K37"/>
      <c r="L37"/>
    </row>
    <row r="38" spans="1:12" ht="15" x14ac:dyDescent="0.25">
      <c r="A38" s="116">
        <v>1250</v>
      </c>
      <c r="B38" s="117" t="s">
        <v>167</v>
      </c>
      <c r="C38" s="145">
        <f>SUM(C39:C43)</f>
        <v>380000</v>
      </c>
      <c r="D38" s="145">
        <f>SUM(D39:D43)</f>
        <v>0</v>
      </c>
      <c r="E38"/>
      <c r="F38"/>
      <c r="G38"/>
      <c r="H38"/>
      <c r="I38"/>
      <c r="J38"/>
      <c r="K38"/>
      <c r="L38"/>
    </row>
    <row r="39" spans="1:12" ht="15" x14ac:dyDescent="0.25">
      <c r="A39" s="118">
        <v>1251</v>
      </c>
      <c r="B39" s="119" t="s">
        <v>168</v>
      </c>
      <c r="C39" s="146">
        <v>0</v>
      </c>
      <c r="D39" s="146">
        <v>0</v>
      </c>
      <c r="E39"/>
      <c r="F39"/>
      <c r="G39"/>
      <c r="H39"/>
      <c r="I39"/>
      <c r="J39"/>
      <c r="K39"/>
      <c r="L39"/>
    </row>
    <row r="40" spans="1:12" ht="15" x14ac:dyDescent="0.25">
      <c r="A40" s="118">
        <v>1252</v>
      </c>
      <c r="B40" s="119" t="s">
        <v>169</v>
      </c>
      <c r="C40" s="146">
        <v>0</v>
      </c>
      <c r="D40" s="146">
        <v>0</v>
      </c>
      <c r="E40"/>
      <c r="F40"/>
      <c r="G40"/>
      <c r="H40"/>
      <c r="I40"/>
      <c r="J40"/>
      <c r="K40"/>
      <c r="L40"/>
    </row>
    <row r="41" spans="1:12" ht="15" x14ac:dyDescent="0.25">
      <c r="A41" s="118">
        <v>1253</v>
      </c>
      <c r="B41" s="119" t="s">
        <v>170</v>
      </c>
      <c r="C41" s="146">
        <v>0</v>
      </c>
      <c r="D41" s="146">
        <v>0</v>
      </c>
      <c r="E41"/>
      <c r="F41"/>
      <c r="G41"/>
      <c r="H41"/>
      <c r="I41"/>
      <c r="J41"/>
      <c r="K41"/>
      <c r="L41"/>
    </row>
    <row r="42" spans="1:12" ht="15" x14ac:dyDescent="0.25">
      <c r="A42" s="118">
        <v>1254</v>
      </c>
      <c r="B42" s="119" t="s">
        <v>171</v>
      </c>
      <c r="C42" s="146">
        <v>380000</v>
      </c>
      <c r="D42" s="146">
        <v>0</v>
      </c>
      <c r="E42"/>
      <c r="F42"/>
      <c r="G42"/>
      <c r="H42"/>
      <c r="I42"/>
      <c r="J42"/>
      <c r="K42"/>
      <c r="L42"/>
    </row>
    <row r="43" spans="1:12" ht="15" x14ac:dyDescent="0.25">
      <c r="A43" s="118">
        <v>1259</v>
      </c>
      <c r="B43" s="119" t="s">
        <v>172</v>
      </c>
      <c r="C43" s="146">
        <v>0</v>
      </c>
      <c r="D43" s="146">
        <v>0</v>
      </c>
      <c r="E43"/>
      <c r="F43"/>
      <c r="G43"/>
      <c r="H43"/>
      <c r="I43"/>
      <c r="J43"/>
      <c r="K43"/>
      <c r="L43"/>
    </row>
    <row r="44" spans="1:12" ht="15" x14ac:dyDescent="0.25">
      <c r="B44" s="82" t="s">
        <v>520</v>
      </c>
      <c r="C44" s="144">
        <f>C21+C29+C38</f>
        <v>1250523.8799999999</v>
      </c>
      <c r="D44" s="144">
        <f>D21+D29+D38</f>
        <v>248359821.43999997</v>
      </c>
      <c r="E44"/>
      <c r="F44"/>
      <c r="G44"/>
      <c r="H44"/>
      <c r="I44"/>
      <c r="J44"/>
      <c r="K44"/>
      <c r="L44"/>
    </row>
    <row r="45" spans="1:12" ht="15" x14ac:dyDescent="0.25">
      <c r="E45"/>
      <c r="F45"/>
      <c r="G45"/>
      <c r="H45"/>
      <c r="I45"/>
      <c r="J45"/>
      <c r="K45"/>
      <c r="L45"/>
    </row>
    <row r="46" spans="1:12" ht="15" x14ac:dyDescent="0.25">
      <c r="A46" s="24" t="s">
        <v>583</v>
      </c>
      <c r="B46" s="24"/>
      <c r="C46" s="24">
        <v>0</v>
      </c>
      <c r="D46" s="24"/>
      <c r="E46"/>
      <c r="F46"/>
      <c r="G46"/>
      <c r="H46"/>
      <c r="I46"/>
      <c r="J46"/>
      <c r="K46"/>
      <c r="L46"/>
    </row>
    <row r="47" spans="1:12" ht="15" x14ac:dyDescent="0.25">
      <c r="A47" s="25" t="s">
        <v>86</v>
      </c>
      <c r="B47" s="25" t="s">
        <v>83</v>
      </c>
      <c r="C47" s="81">
        <v>2025</v>
      </c>
      <c r="D47" s="81">
        <v>2024</v>
      </c>
      <c r="E47"/>
      <c r="F47"/>
      <c r="G47"/>
      <c r="H47"/>
      <c r="I47"/>
      <c r="J47"/>
      <c r="K47"/>
      <c r="L47"/>
    </row>
    <row r="48" spans="1:12" ht="15" x14ac:dyDescent="0.25">
      <c r="A48" s="33">
        <v>3210</v>
      </c>
      <c r="B48" s="34" t="s">
        <v>521</v>
      </c>
      <c r="C48" s="144">
        <v>84151016.049999997</v>
      </c>
      <c r="D48" s="144">
        <v>223549712.40000001</v>
      </c>
      <c r="E48"/>
      <c r="F48"/>
      <c r="G48"/>
      <c r="H48"/>
      <c r="I48"/>
      <c r="J48"/>
      <c r="K48"/>
      <c r="L48"/>
    </row>
    <row r="49" spans="1:12" ht="15" x14ac:dyDescent="0.25">
      <c r="A49" s="26"/>
      <c r="B49" s="82" t="s">
        <v>510</v>
      </c>
      <c r="C49" s="144">
        <f>C50+C62+C90+C93</f>
        <v>0</v>
      </c>
      <c r="D49" s="144">
        <f>D50+D62+D90+D93</f>
        <v>1423646.24</v>
      </c>
      <c r="E49"/>
      <c r="F49"/>
      <c r="G49"/>
      <c r="H49"/>
      <c r="I49"/>
      <c r="J49"/>
      <c r="K49"/>
      <c r="L49"/>
    </row>
    <row r="50" spans="1:12" ht="15" x14ac:dyDescent="0.25">
      <c r="A50" s="33">
        <v>5400</v>
      </c>
      <c r="B50" s="34" t="s">
        <v>343</v>
      </c>
      <c r="C50" s="144">
        <v>0</v>
      </c>
      <c r="D50" s="144">
        <f>D51+D53+D55+D57+D59</f>
        <v>1423646.24</v>
      </c>
      <c r="E50"/>
      <c r="F50"/>
      <c r="G50"/>
      <c r="H50"/>
      <c r="I50"/>
      <c r="J50"/>
      <c r="K50"/>
      <c r="L50"/>
    </row>
    <row r="51" spans="1:12" ht="15" x14ac:dyDescent="0.25">
      <c r="A51" s="26">
        <v>5410</v>
      </c>
      <c r="B51" s="22" t="s">
        <v>511</v>
      </c>
      <c r="C51" s="143">
        <v>0</v>
      </c>
      <c r="D51" s="143">
        <f>D52</f>
        <v>711823.12</v>
      </c>
      <c r="E51"/>
      <c r="F51"/>
      <c r="G51"/>
      <c r="H51"/>
      <c r="I51"/>
      <c r="J51"/>
      <c r="K51"/>
      <c r="L51"/>
    </row>
    <row r="52" spans="1:12" ht="15" x14ac:dyDescent="0.25">
      <c r="A52" s="26">
        <v>5411</v>
      </c>
      <c r="B52" s="22" t="s">
        <v>345</v>
      </c>
      <c r="C52" s="143">
        <v>0</v>
      </c>
      <c r="D52" s="143">
        <v>711823.12</v>
      </c>
      <c r="E52"/>
      <c r="F52"/>
      <c r="G52"/>
      <c r="H52"/>
      <c r="I52"/>
      <c r="J52"/>
      <c r="K52"/>
      <c r="L52"/>
    </row>
    <row r="53" spans="1:12" ht="15" x14ac:dyDescent="0.25">
      <c r="A53" s="26">
        <v>5420</v>
      </c>
      <c r="B53" s="22" t="s">
        <v>512</v>
      </c>
      <c r="C53" s="143">
        <v>0</v>
      </c>
      <c r="D53" s="143">
        <v>0</v>
      </c>
      <c r="E53"/>
      <c r="F53"/>
      <c r="G53"/>
      <c r="H53"/>
      <c r="I53"/>
      <c r="J53"/>
      <c r="K53"/>
      <c r="L53"/>
    </row>
    <row r="54" spans="1:12" ht="15" x14ac:dyDescent="0.25">
      <c r="A54" s="26">
        <v>5421</v>
      </c>
      <c r="B54" s="22" t="s">
        <v>348</v>
      </c>
      <c r="C54" s="143">
        <v>0</v>
      </c>
      <c r="D54" s="143">
        <v>0</v>
      </c>
      <c r="E54"/>
      <c r="F54"/>
      <c r="G54"/>
      <c r="H54"/>
      <c r="I54"/>
      <c r="J54"/>
      <c r="K54"/>
      <c r="L54"/>
    </row>
    <row r="55" spans="1:12" ht="15" x14ac:dyDescent="0.25">
      <c r="A55" s="26">
        <v>5430</v>
      </c>
      <c r="B55" s="22" t="s">
        <v>513</v>
      </c>
      <c r="C55" s="143">
        <f>C56</f>
        <v>320171.53000000003</v>
      </c>
      <c r="D55" s="143">
        <f>D56</f>
        <v>711823.12</v>
      </c>
      <c r="E55"/>
      <c r="F55"/>
      <c r="G55"/>
      <c r="H55"/>
      <c r="I55"/>
      <c r="J55"/>
      <c r="K55"/>
      <c r="L55"/>
    </row>
    <row r="56" spans="1:12" ht="15" x14ac:dyDescent="0.25">
      <c r="A56" s="26">
        <v>5431</v>
      </c>
      <c r="B56" s="22" t="s">
        <v>351</v>
      </c>
      <c r="C56" s="143">
        <v>320171.53000000003</v>
      </c>
      <c r="D56" s="143">
        <v>711823.12</v>
      </c>
      <c r="E56"/>
      <c r="F56"/>
      <c r="G56"/>
      <c r="H56"/>
      <c r="I56"/>
      <c r="J56"/>
      <c r="K56"/>
      <c r="L56"/>
    </row>
    <row r="57" spans="1:12" ht="15" x14ac:dyDescent="0.25">
      <c r="A57" s="26">
        <v>5440</v>
      </c>
      <c r="B57" s="22" t="s">
        <v>514</v>
      </c>
      <c r="C57" s="143">
        <v>24702260.940000001</v>
      </c>
      <c r="D57" s="143">
        <f>D58</f>
        <v>0</v>
      </c>
      <c r="E57"/>
      <c r="F57"/>
      <c r="G57"/>
      <c r="H57"/>
      <c r="I57"/>
      <c r="J57"/>
      <c r="K57"/>
      <c r="L57"/>
    </row>
    <row r="58" spans="1:12" ht="15" x14ac:dyDescent="0.25">
      <c r="A58" s="26">
        <v>5441</v>
      </c>
      <c r="B58" s="22" t="s">
        <v>514</v>
      </c>
      <c r="C58" s="143">
        <v>0</v>
      </c>
      <c r="D58" s="143">
        <v>0</v>
      </c>
      <c r="E58"/>
      <c r="F58"/>
      <c r="G58"/>
      <c r="H58"/>
      <c r="I58"/>
      <c r="J58"/>
      <c r="K58"/>
      <c r="L58"/>
    </row>
    <row r="59" spans="1:12" ht="15" x14ac:dyDescent="0.25">
      <c r="A59" s="26">
        <v>5450</v>
      </c>
      <c r="B59" s="22" t="s">
        <v>515</v>
      </c>
      <c r="C59" s="143">
        <v>11394652.73</v>
      </c>
      <c r="D59" s="143">
        <v>0</v>
      </c>
      <c r="E59"/>
      <c r="F59"/>
      <c r="G59"/>
      <c r="H59"/>
      <c r="I59"/>
      <c r="J59"/>
      <c r="K59"/>
      <c r="L59"/>
    </row>
    <row r="60" spans="1:12" ht="15" x14ac:dyDescent="0.25">
      <c r="A60" s="26">
        <v>5451</v>
      </c>
      <c r="B60" s="22" t="s">
        <v>355</v>
      </c>
      <c r="C60" s="143">
        <v>0</v>
      </c>
      <c r="D60" s="143">
        <v>0</v>
      </c>
      <c r="E60"/>
      <c r="F60"/>
      <c r="G60"/>
      <c r="H60"/>
      <c r="I60"/>
      <c r="J60"/>
      <c r="K60"/>
      <c r="L60"/>
    </row>
    <row r="61" spans="1:12" ht="15" x14ac:dyDescent="0.25">
      <c r="A61" s="26">
        <v>5452</v>
      </c>
      <c r="B61" s="22" t="s">
        <v>356</v>
      </c>
      <c r="C61" s="143">
        <v>342269118.56999999</v>
      </c>
      <c r="D61" s="143">
        <v>0</v>
      </c>
      <c r="E61"/>
      <c r="F61"/>
      <c r="G61"/>
      <c r="H61"/>
      <c r="I61"/>
      <c r="J61"/>
      <c r="K61"/>
      <c r="L61"/>
    </row>
    <row r="62" spans="1:12" ht="15" x14ac:dyDescent="0.25">
      <c r="A62" s="33">
        <v>5500</v>
      </c>
      <c r="B62" s="34" t="s">
        <v>357</v>
      </c>
      <c r="C62" s="144">
        <v>0</v>
      </c>
      <c r="D62" s="144">
        <v>0</v>
      </c>
      <c r="E62"/>
      <c r="F62"/>
      <c r="G62"/>
      <c r="H62"/>
      <c r="I62"/>
      <c r="J62"/>
      <c r="K62"/>
      <c r="L62"/>
    </row>
    <row r="63" spans="1:12" ht="15" x14ac:dyDescent="0.25">
      <c r="A63" s="26">
        <v>5510</v>
      </c>
      <c r="B63" s="22" t="s">
        <v>358</v>
      </c>
      <c r="C63" s="143">
        <v>0</v>
      </c>
      <c r="D63" s="143">
        <v>0</v>
      </c>
      <c r="E63"/>
      <c r="F63"/>
      <c r="G63"/>
      <c r="H63"/>
      <c r="I63"/>
      <c r="J63"/>
      <c r="K63"/>
      <c r="L63"/>
    </row>
    <row r="64" spans="1:12" ht="15" x14ac:dyDescent="0.25">
      <c r="A64" s="26">
        <v>5511</v>
      </c>
      <c r="B64" s="22" t="s">
        <v>359</v>
      </c>
      <c r="C64" s="143">
        <v>0</v>
      </c>
      <c r="D64" s="143">
        <v>0</v>
      </c>
      <c r="E64"/>
      <c r="F64"/>
      <c r="G64"/>
      <c r="H64"/>
      <c r="I64"/>
      <c r="J64"/>
      <c r="K64"/>
      <c r="L64"/>
    </row>
    <row r="65" spans="1:12" ht="15" x14ac:dyDescent="0.25">
      <c r="A65" s="26">
        <v>5512</v>
      </c>
      <c r="B65" s="22" t="s">
        <v>360</v>
      </c>
      <c r="C65" s="143">
        <v>0</v>
      </c>
      <c r="D65" s="143">
        <v>0</v>
      </c>
      <c r="E65"/>
      <c r="F65"/>
      <c r="G65"/>
      <c r="H65"/>
      <c r="I65"/>
      <c r="J65"/>
      <c r="K65"/>
      <c r="L65"/>
    </row>
    <row r="66" spans="1:12" ht="15" x14ac:dyDescent="0.25">
      <c r="A66" s="26">
        <v>5513</v>
      </c>
      <c r="B66" s="22" t="s">
        <v>361</v>
      </c>
      <c r="C66" s="143">
        <v>4702122.37</v>
      </c>
      <c r="D66" s="143">
        <v>0</v>
      </c>
      <c r="E66"/>
      <c r="F66"/>
      <c r="G66"/>
      <c r="H66"/>
      <c r="I66"/>
      <c r="J66"/>
      <c r="K66"/>
      <c r="L66"/>
    </row>
    <row r="67" spans="1:12" ht="15" x14ac:dyDescent="0.25">
      <c r="A67" s="26">
        <v>5514</v>
      </c>
      <c r="B67" s="22" t="s">
        <v>362</v>
      </c>
      <c r="C67" s="143">
        <v>697157.57</v>
      </c>
      <c r="D67" s="143">
        <v>0</v>
      </c>
      <c r="E67"/>
      <c r="F67"/>
      <c r="G67"/>
      <c r="H67"/>
      <c r="I67"/>
      <c r="J67"/>
      <c r="K67"/>
      <c r="L67"/>
    </row>
    <row r="68" spans="1:12" ht="15" x14ac:dyDescent="0.25">
      <c r="A68" s="26">
        <v>5515</v>
      </c>
      <c r="B68" s="22" t="s">
        <v>363</v>
      </c>
      <c r="C68" s="143">
        <v>0</v>
      </c>
      <c r="D68" s="143">
        <v>0</v>
      </c>
      <c r="E68"/>
      <c r="F68"/>
      <c r="G68"/>
      <c r="H68"/>
      <c r="I68"/>
      <c r="J68"/>
      <c r="K68"/>
      <c r="L68"/>
    </row>
    <row r="69" spans="1:12" ht="15" x14ac:dyDescent="0.25">
      <c r="A69" s="26">
        <v>5516</v>
      </c>
      <c r="B69" s="22" t="s">
        <v>364</v>
      </c>
      <c r="C69" s="143">
        <v>0</v>
      </c>
      <c r="D69" s="143">
        <v>0</v>
      </c>
      <c r="E69"/>
      <c r="F69"/>
      <c r="G69"/>
      <c r="H69"/>
      <c r="I69"/>
      <c r="J69"/>
      <c r="K69"/>
      <c r="L69"/>
    </row>
    <row r="70" spans="1:12" ht="15" x14ac:dyDescent="0.25">
      <c r="A70" s="26">
        <v>5517</v>
      </c>
      <c r="B70" s="22" t="s">
        <v>365</v>
      </c>
      <c r="C70" s="143">
        <v>0</v>
      </c>
      <c r="D70" s="143">
        <v>0</v>
      </c>
      <c r="E70"/>
      <c r="F70"/>
      <c r="G70"/>
      <c r="H70"/>
      <c r="I70"/>
      <c r="J70"/>
      <c r="K70"/>
      <c r="L70"/>
    </row>
    <row r="71" spans="1:12" ht="15" x14ac:dyDescent="0.25">
      <c r="A71" s="26">
        <v>5518</v>
      </c>
      <c r="B71" s="22" t="s">
        <v>41</v>
      </c>
      <c r="C71" s="143">
        <v>0</v>
      </c>
      <c r="D71" s="143">
        <v>0</v>
      </c>
      <c r="E71"/>
      <c r="F71"/>
      <c r="G71"/>
      <c r="H71"/>
      <c r="I71"/>
      <c r="J71"/>
      <c r="K71"/>
      <c r="L71"/>
    </row>
    <row r="72" spans="1:12" ht="15" x14ac:dyDescent="0.25">
      <c r="A72" s="26">
        <v>5520</v>
      </c>
      <c r="B72" s="22" t="s">
        <v>40</v>
      </c>
      <c r="C72" s="143">
        <v>0</v>
      </c>
      <c r="D72" s="143">
        <v>21563526.879999999</v>
      </c>
      <c r="E72"/>
      <c r="F72"/>
      <c r="G72"/>
      <c r="H72"/>
      <c r="I72"/>
      <c r="J72"/>
      <c r="K72"/>
      <c r="L72"/>
    </row>
    <row r="73" spans="1:12" ht="15" x14ac:dyDescent="0.25">
      <c r="A73" s="26">
        <v>5521</v>
      </c>
      <c r="B73" s="22" t="s">
        <v>366</v>
      </c>
      <c r="C73" s="143">
        <v>0</v>
      </c>
      <c r="D73" s="143">
        <v>0</v>
      </c>
      <c r="E73"/>
      <c r="F73"/>
      <c r="G73"/>
      <c r="H73"/>
      <c r="I73"/>
      <c r="J73"/>
      <c r="K73"/>
      <c r="L73"/>
    </row>
    <row r="74" spans="1:12" ht="15" x14ac:dyDescent="0.25">
      <c r="A74" s="26">
        <v>5522</v>
      </c>
      <c r="B74" s="22" t="s">
        <v>367</v>
      </c>
      <c r="C74" s="143">
        <v>0</v>
      </c>
      <c r="D74" s="143">
        <v>8768.6</v>
      </c>
      <c r="E74"/>
      <c r="F74"/>
      <c r="G74"/>
      <c r="H74"/>
      <c r="I74"/>
      <c r="J74"/>
      <c r="K74"/>
      <c r="L74"/>
    </row>
    <row r="75" spans="1:12" ht="15" x14ac:dyDescent="0.25">
      <c r="A75" s="26">
        <v>5530</v>
      </c>
      <c r="B75" s="22" t="s">
        <v>368</v>
      </c>
      <c r="C75" s="143">
        <v>0</v>
      </c>
      <c r="D75" s="143">
        <v>76622.05</v>
      </c>
      <c r="E75"/>
      <c r="F75"/>
      <c r="G75"/>
      <c r="H75"/>
      <c r="I75"/>
      <c r="J75"/>
      <c r="K75"/>
      <c r="L75"/>
    </row>
    <row r="76" spans="1:12" ht="15" x14ac:dyDescent="0.25">
      <c r="A76" s="26">
        <v>5531</v>
      </c>
      <c r="B76" s="22" t="s">
        <v>369</v>
      </c>
      <c r="C76" s="143">
        <v>0</v>
      </c>
      <c r="D76" s="143">
        <v>0</v>
      </c>
      <c r="E76"/>
      <c r="F76"/>
      <c r="G76"/>
      <c r="H76"/>
      <c r="I76"/>
      <c r="J76"/>
      <c r="K76"/>
      <c r="L76"/>
    </row>
    <row r="77" spans="1:12" ht="15" x14ac:dyDescent="0.25">
      <c r="A77" s="26">
        <v>5532</v>
      </c>
      <c r="B77" s="22" t="s">
        <v>370</v>
      </c>
      <c r="C77" s="143">
        <v>0</v>
      </c>
      <c r="D77" s="143">
        <v>0</v>
      </c>
      <c r="E77"/>
      <c r="F77"/>
      <c r="G77"/>
      <c r="H77"/>
      <c r="I77"/>
      <c r="J77"/>
      <c r="K77"/>
      <c r="L77"/>
    </row>
    <row r="78" spans="1:12" ht="15" x14ac:dyDescent="0.25">
      <c r="A78" s="26">
        <v>5533</v>
      </c>
      <c r="B78" s="22" t="s">
        <v>371</v>
      </c>
      <c r="C78" s="143">
        <v>0</v>
      </c>
      <c r="D78" s="143">
        <v>0</v>
      </c>
      <c r="E78"/>
      <c r="F78"/>
      <c r="G78"/>
      <c r="H78"/>
      <c r="I78"/>
      <c r="J78"/>
      <c r="K78"/>
      <c r="L78"/>
    </row>
    <row r="79" spans="1:12" ht="15" x14ac:dyDescent="0.25">
      <c r="A79" s="26">
        <v>5534</v>
      </c>
      <c r="B79" s="22" t="s">
        <v>372</v>
      </c>
      <c r="C79" s="143">
        <v>0</v>
      </c>
      <c r="D79" s="143">
        <v>0</v>
      </c>
      <c r="E79"/>
      <c r="F79"/>
      <c r="G79"/>
      <c r="H79"/>
      <c r="I79"/>
      <c r="J79"/>
      <c r="K79"/>
      <c r="L79"/>
    </row>
    <row r="80" spans="1:12" ht="15" x14ac:dyDescent="0.25">
      <c r="A80" s="26">
        <v>5535</v>
      </c>
      <c r="B80" s="22" t="s">
        <v>373</v>
      </c>
      <c r="C80" s="143">
        <v>0</v>
      </c>
      <c r="D80" s="143">
        <v>0</v>
      </c>
      <c r="E80"/>
      <c r="F80"/>
      <c r="G80"/>
      <c r="H80"/>
      <c r="I80"/>
      <c r="J80"/>
      <c r="K80"/>
      <c r="L80"/>
    </row>
    <row r="81" spans="1:12" ht="15" x14ac:dyDescent="0.25">
      <c r="A81" s="26">
        <v>5590</v>
      </c>
      <c r="B81" s="22" t="s">
        <v>374</v>
      </c>
      <c r="C81" s="143">
        <v>0</v>
      </c>
      <c r="D81" s="143">
        <v>0</v>
      </c>
      <c r="E81"/>
      <c r="F81"/>
      <c r="G81"/>
      <c r="H81"/>
      <c r="I81"/>
      <c r="J81"/>
      <c r="K81"/>
      <c r="L81"/>
    </row>
    <row r="82" spans="1:12" ht="15" x14ac:dyDescent="0.25">
      <c r="A82" s="26">
        <v>5591</v>
      </c>
      <c r="B82" s="22" t="s">
        <v>375</v>
      </c>
      <c r="C82" s="143">
        <v>0</v>
      </c>
      <c r="D82" s="143">
        <v>0</v>
      </c>
      <c r="E82"/>
      <c r="F82"/>
      <c r="G82"/>
      <c r="H82"/>
      <c r="I82"/>
      <c r="J82"/>
      <c r="K82"/>
      <c r="L82"/>
    </row>
    <row r="83" spans="1:12" ht="15" x14ac:dyDescent="0.25">
      <c r="A83" s="26">
        <v>5592</v>
      </c>
      <c r="B83" s="22" t="s">
        <v>376</v>
      </c>
      <c r="C83" s="143">
        <v>0</v>
      </c>
      <c r="D83" s="143">
        <v>0</v>
      </c>
      <c r="E83"/>
      <c r="F83"/>
      <c r="G83"/>
      <c r="H83"/>
      <c r="I83"/>
      <c r="J83"/>
      <c r="K83"/>
      <c r="L83"/>
    </row>
    <row r="84" spans="1:12" ht="15" x14ac:dyDescent="0.25">
      <c r="A84" s="26">
        <v>5593</v>
      </c>
      <c r="B84" s="22" t="s">
        <v>377</v>
      </c>
      <c r="C84" s="143">
        <v>0</v>
      </c>
      <c r="D84" s="143">
        <v>0</v>
      </c>
      <c r="E84"/>
      <c r="F84"/>
      <c r="G84"/>
      <c r="H84"/>
      <c r="I84"/>
      <c r="J84"/>
      <c r="K84"/>
      <c r="L84"/>
    </row>
    <row r="85" spans="1:12" ht="15" x14ac:dyDescent="0.25">
      <c r="A85" s="26">
        <v>5594</v>
      </c>
      <c r="B85" s="22" t="s">
        <v>378</v>
      </c>
      <c r="C85" s="143">
        <v>0</v>
      </c>
      <c r="D85" s="143">
        <v>0</v>
      </c>
      <c r="E85"/>
      <c r="F85"/>
      <c r="G85"/>
      <c r="H85"/>
      <c r="I85"/>
      <c r="J85"/>
      <c r="K85"/>
      <c r="L85"/>
    </row>
    <row r="86" spans="1:12" ht="15" x14ac:dyDescent="0.25">
      <c r="A86" s="26">
        <v>5595</v>
      </c>
      <c r="B86" s="22" t="s">
        <v>379</v>
      </c>
      <c r="C86" s="143">
        <v>0</v>
      </c>
      <c r="D86" s="143">
        <v>0</v>
      </c>
      <c r="E86"/>
      <c r="F86"/>
      <c r="G86"/>
      <c r="H86"/>
      <c r="I86"/>
      <c r="J86"/>
      <c r="K86"/>
      <c r="L86"/>
    </row>
    <row r="87" spans="1:12" ht="15" x14ac:dyDescent="0.25">
      <c r="A87" s="26">
        <v>5596</v>
      </c>
      <c r="B87" s="22" t="s">
        <v>274</v>
      </c>
      <c r="C87" s="143">
        <v>0</v>
      </c>
      <c r="D87" s="143">
        <v>0</v>
      </c>
      <c r="E87"/>
      <c r="F87"/>
      <c r="G87"/>
      <c r="H87"/>
      <c r="I87"/>
      <c r="J87"/>
      <c r="K87"/>
      <c r="L87"/>
    </row>
    <row r="88" spans="1:12" ht="15" x14ac:dyDescent="0.25">
      <c r="A88" s="26">
        <v>5597</v>
      </c>
      <c r="B88" s="22" t="s">
        <v>380</v>
      </c>
      <c r="C88" s="143">
        <v>0</v>
      </c>
      <c r="D88" s="143">
        <v>0</v>
      </c>
      <c r="E88"/>
      <c r="F88"/>
      <c r="G88"/>
      <c r="H88"/>
      <c r="I88"/>
      <c r="J88"/>
      <c r="K88"/>
      <c r="L88"/>
    </row>
    <row r="89" spans="1:12" ht="15" x14ac:dyDescent="0.25">
      <c r="A89" s="26">
        <v>5599</v>
      </c>
      <c r="B89" s="22" t="s">
        <v>381</v>
      </c>
      <c r="C89" s="143">
        <v>0</v>
      </c>
      <c r="D89" s="143">
        <v>0</v>
      </c>
      <c r="E89"/>
      <c r="F89"/>
      <c r="G89"/>
      <c r="H89"/>
      <c r="I89"/>
      <c r="J89"/>
      <c r="K89"/>
      <c r="L89"/>
    </row>
    <row r="90" spans="1:12" ht="15" x14ac:dyDescent="0.25">
      <c r="A90" s="33">
        <v>5600</v>
      </c>
      <c r="B90" s="34" t="s">
        <v>39</v>
      </c>
      <c r="C90" s="144">
        <v>0</v>
      </c>
      <c r="D90" s="144">
        <v>0</v>
      </c>
      <c r="E90"/>
      <c r="F90"/>
      <c r="G90"/>
      <c r="H90"/>
      <c r="I90"/>
      <c r="J90"/>
      <c r="K90"/>
      <c r="L90"/>
    </row>
    <row r="91" spans="1:12" ht="15" x14ac:dyDescent="0.25">
      <c r="A91" s="33">
        <v>5610</v>
      </c>
      <c r="B91" s="34" t="s">
        <v>382</v>
      </c>
      <c r="C91" s="143">
        <v>0</v>
      </c>
      <c r="D91" s="143">
        <v>0</v>
      </c>
      <c r="E91"/>
      <c r="F91"/>
      <c r="G91"/>
      <c r="H91"/>
      <c r="I91"/>
      <c r="J91"/>
      <c r="K91"/>
      <c r="L91"/>
    </row>
    <row r="92" spans="1:12" ht="15" x14ac:dyDescent="0.25">
      <c r="A92" s="26">
        <v>5611</v>
      </c>
      <c r="B92" s="22" t="s">
        <v>383</v>
      </c>
      <c r="C92" s="143">
        <v>0</v>
      </c>
      <c r="D92" s="143">
        <v>0</v>
      </c>
      <c r="E92"/>
      <c r="F92"/>
      <c r="G92"/>
      <c r="H92"/>
      <c r="I92"/>
      <c r="J92"/>
      <c r="K92"/>
      <c r="L92"/>
    </row>
    <row r="93" spans="1:12" ht="15" x14ac:dyDescent="0.25">
      <c r="A93" s="33">
        <v>2110</v>
      </c>
      <c r="B93" s="85" t="s">
        <v>522</v>
      </c>
      <c r="C93" s="144">
        <v>0</v>
      </c>
      <c r="D93" s="144">
        <v>0</v>
      </c>
      <c r="E93"/>
      <c r="F93"/>
      <c r="G93"/>
      <c r="H93"/>
      <c r="I93"/>
      <c r="J93"/>
      <c r="K93"/>
      <c r="L93"/>
    </row>
    <row r="94" spans="1:12" ht="15" x14ac:dyDescent="0.25">
      <c r="A94" s="26">
        <v>2111</v>
      </c>
      <c r="B94" s="22" t="s">
        <v>523</v>
      </c>
      <c r="C94" s="143">
        <v>0</v>
      </c>
      <c r="D94" s="143">
        <v>1186444.77</v>
      </c>
      <c r="E94"/>
      <c r="F94"/>
      <c r="G94"/>
      <c r="H94"/>
      <c r="I94"/>
      <c r="J94"/>
      <c r="K94"/>
      <c r="L94"/>
    </row>
    <row r="95" spans="1:12" ht="15" x14ac:dyDescent="0.25">
      <c r="A95" s="26">
        <v>2112</v>
      </c>
      <c r="B95" s="22" t="s">
        <v>524</v>
      </c>
      <c r="C95" s="143">
        <v>104580.47</v>
      </c>
      <c r="D95" s="143">
        <v>1582518.49</v>
      </c>
      <c r="E95"/>
      <c r="F95"/>
      <c r="G95"/>
      <c r="H95"/>
      <c r="I95"/>
      <c r="J95"/>
      <c r="K95"/>
      <c r="L95"/>
    </row>
    <row r="96" spans="1:12" ht="15" x14ac:dyDescent="0.25">
      <c r="A96" s="26">
        <v>2112</v>
      </c>
      <c r="B96" s="22" t="s">
        <v>525</v>
      </c>
      <c r="C96" s="143">
        <v>7443955.79</v>
      </c>
      <c r="D96" s="143">
        <v>24164468.789999999</v>
      </c>
      <c r="E96"/>
      <c r="F96"/>
      <c r="G96"/>
      <c r="H96"/>
      <c r="I96"/>
      <c r="J96"/>
      <c r="K96"/>
      <c r="L96"/>
    </row>
    <row r="97" spans="1:12" ht="15" x14ac:dyDescent="0.25">
      <c r="A97" s="26">
        <v>2115</v>
      </c>
      <c r="B97" s="22" t="s">
        <v>526</v>
      </c>
      <c r="C97" s="143">
        <v>0</v>
      </c>
      <c r="D97" s="143">
        <v>4738667.04</v>
      </c>
      <c r="E97"/>
      <c r="F97"/>
      <c r="G97"/>
      <c r="H97"/>
      <c r="I97"/>
      <c r="J97"/>
      <c r="K97"/>
      <c r="L97"/>
    </row>
    <row r="98" spans="1:12" s="132" customFormat="1" ht="15" x14ac:dyDescent="0.25">
      <c r="A98" s="158">
        <v>2114</v>
      </c>
      <c r="B98" s="132" t="s">
        <v>527</v>
      </c>
      <c r="C98" s="157">
        <v>1190081.6000000001</v>
      </c>
      <c r="D98" s="157">
        <v>1186444.77</v>
      </c>
      <c r="E98"/>
      <c r="F98"/>
      <c r="G98"/>
      <c r="H98"/>
      <c r="I98"/>
      <c r="J98"/>
      <c r="K98"/>
      <c r="L98"/>
    </row>
    <row r="99" spans="1:12" s="156" customFormat="1" ht="15" x14ac:dyDescent="0.25">
      <c r="A99" s="171">
        <v>5120</v>
      </c>
      <c r="B99" s="172" t="s">
        <v>145</v>
      </c>
      <c r="C99" s="173">
        <v>104580.47</v>
      </c>
      <c r="D99" s="173">
        <v>1582518.49</v>
      </c>
      <c r="E99"/>
      <c r="F99"/>
      <c r="G99"/>
      <c r="H99"/>
      <c r="I99"/>
      <c r="J99"/>
      <c r="K99"/>
      <c r="L99"/>
    </row>
    <row r="100" spans="1:12" s="156" customFormat="1" ht="15" x14ac:dyDescent="0.25">
      <c r="A100" s="174">
        <v>5120</v>
      </c>
      <c r="B100" s="175" t="s">
        <v>145</v>
      </c>
      <c r="C100" s="173">
        <v>188056</v>
      </c>
      <c r="D100" s="173">
        <v>2691962.73</v>
      </c>
      <c r="E100"/>
      <c r="F100"/>
      <c r="G100"/>
      <c r="H100"/>
      <c r="I100"/>
      <c r="J100"/>
      <c r="K100"/>
      <c r="L100"/>
    </row>
    <row r="101" spans="1:12" ht="15" x14ac:dyDescent="0.25">
      <c r="A101" s="97"/>
      <c r="B101" s="100" t="s">
        <v>539</v>
      </c>
      <c r="C101" s="147">
        <v>0</v>
      </c>
      <c r="D101" s="147">
        <v>4738667.04</v>
      </c>
      <c r="E101"/>
      <c r="F101"/>
      <c r="G101"/>
      <c r="H101"/>
      <c r="I101"/>
      <c r="J101"/>
      <c r="K101"/>
      <c r="L101"/>
    </row>
    <row r="102" spans="1:12" ht="15" x14ac:dyDescent="0.25">
      <c r="A102" s="96">
        <v>4300</v>
      </c>
      <c r="B102" s="98" t="s">
        <v>587</v>
      </c>
      <c r="C102" s="148">
        <v>0</v>
      </c>
      <c r="D102" s="150">
        <v>0</v>
      </c>
      <c r="E102"/>
      <c r="F102"/>
      <c r="G102"/>
      <c r="H102"/>
      <c r="I102"/>
      <c r="J102"/>
      <c r="K102"/>
      <c r="L102"/>
    </row>
    <row r="103" spans="1:12" ht="15" x14ac:dyDescent="0.25">
      <c r="A103" s="96">
        <v>4310</v>
      </c>
      <c r="B103" s="98" t="s">
        <v>261</v>
      </c>
      <c r="C103" s="148">
        <f>SUM(C104:C105)</f>
        <v>0</v>
      </c>
      <c r="D103" s="148">
        <f>SUM(D104:D105)</f>
        <v>0</v>
      </c>
      <c r="E103"/>
      <c r="F103"/>
      <c r="G103"/>
      <c r="H103"/>
      <c r="I103"/>
      <c r="J103"/>
      <c r="K103"/>
      <c r="L103"/>
    </row>
    <row r="104" spans="1:12" ht="15" x14ac:dyDescent="0.25">
      <c r="A104" s="97">
        <v>4311</v>
      </c>
      <c r="B104" s="99" t="s">
        <v>430</v>
      </c>
      <c r="C104" s="149">
        <v>0</v>
      </c>
      <c r="D104" s="151">
        <v>0</v>
      </c>
      <c r="E104"/>
      <c r="F104"/>
      <c r="G104"/>
      <c r="H104"/>
      <c r="I104"/>
      <c r="J104"/>
      <c r="K104"/>
      <c r="L104"/>
    </row>
    <row r="105" spans="1:12" ht="15" x14ac:dyDescent="0.25">
      <c r="A105" s="97">
        <v>4319</v>
      </c>
      <c r="B105" s="99" t="s">
        <v>262</v>
      </c>
      <c r="C105" s="149">
        <v>0</v>
      </c>
      <c r="D105" s="151">
        <v>0</v>
      </c>
      <c r="E105"/>
      <c r="F105"/>
      <c r="G105"/>
      <c r="H105"/>
      <c r="I105"/>
      <c r="J105"/>
      <c r="K105"/>
      <c r="L105"/>
    </row>
    <row r="106" spans="1:12" ht="15" x14ac:dyDescent="0.25">
      <c r="A106" s="96">
        <v>4320</v>
      </c>
      <c r="B106" s="98" t="s">
        <v>263</v>
      </c>
      <c r="C106" s="148">
        <v>0</v>
      </c>
      <c r="D106" s="148">
        <v>0</v>
      </c>
      <c r="E106"/>
      <c r="F106"/>
      <c r="G106"/>
      <c r="H106"/>
      <c r="I106"/>
      <c r="J106"/>
      <c r="K106"/>
      <c r="L106"/>
    </row>
    <row r="107" spans="1:12" ht="15" x14ac:dyDescent="0.25">
      <c r="A107" s="97">
        <v>4321</v>
      </c>
      <c r="B107" s="99" t="s">
        <v>264</v>
      </c>
      <c r="C107" s="149">
        <v>0</v>
      </c>
      <c r="D107" s="151">
        <v>0</v>
      </c>
      <c r="E107"/>
      <c r="F107"/>
      <c r="G107"/>
      <c r="H107"/>
      <c r="I107"/>
      <c r="J107"/>
      <c r="K107"/>
      <c r="L107"/>
    </row>
    <row r="108" spans="1:12" ht="15" x14ac:dyDescent="0.25">
      <c r="A108" s="97">
        <v>4322</v>
      </c>
      <c r="B108" s="99" t="s">
        <v>265</v>
      </c>
      <c r="C108" s="149">
        <v>0</v>
      </c>
      <c r="D108" s="151">
        <v>0</v>
      </c>
      <c r="E108"/>
      <c r="F108"/>
      <c r="G108"/>
      <c r="H108"/>
      <c r="I108"/>
      <c r="J108"/>
      <c r="K108"/>
      <c r="L108"/>
    </row>
    <row r="109" spans="1:12" ht="15" x14ac:dyDescent="0.25">
      <c r="A109" s="97">
        <v>4323</v>
      </c>
      <c r="B109" s="99" t="s">
        <v>266</v>
      </c>
      <c r="C109" s="149">
        <v>0</v>
      </c>
      <c r="D109" s="151">
        <v>0</v>
      </c>
      <c r="E109"/>
      <c r="F109"/>
      <c r="G109"/>
      <c r="H109"/>
      <c r="I109"/>
      <c r="J109"/>
      <c r="K109"/>
      <c r="L109"/>
    </row>
    <row r="110" spans="1:12" ht="15" x14ac:dyDescent="0.25">
      <c r="A110" s="97">
        <v>4324</v>
      </c>
      <c r="B110" s="99" t="s">
        <v>267</v>
      </c>
      <c r="C110" s="149">
        <v>0</v>
      </c>
      <c r="D110" s="151">
        <v>0</v>
      </c>
      <c r="E110"/>
      <c r="F110"/>
      <c r="G110"/>
      <c r="H110"/>
      <c r="I110"/>
      <c r="J110"/>
      <c r="K110"/>
      <c r="L110"/>
    </row>
    <row r="111" spans="1:12" ht="15" x14ac:dyDescent="0.25">
      <c r="A111" s="97">
        <v>4325</v>
      </c>
      <c r="B111" s="99" t="s">
        <v>268</v>
      </c>
      <c r="C111" s="149">
        <v>0</v>
      </c>
      <c r="D111" s="151">
        <v>0</v>
      </c>
      <c r="E111"/>
      <c r="F111"/>
      <c r="G111"/>
      <c r="H111"/>
      <c r="I111"/>
      <c r="J111"/>
      <c r="K111"/>
      <c r="L111"/>
    </row>
    <row r="112" spans="1:12" ht="15" x14ac:dyDescent="0.25">
      <c r="A112" s="96">
        <v>4330</v>
      </c>
      <c r="B112" s="98" t="s">
        <v>269</v>
      </c>
      <c r="C112" s="148">
        <v>1241478.03</v>
      </c>
      <c r="D112" s="148">
        <f>D113</f>
        <v>0</v>
      </c>
      <c r="E112"/>
      <c r="F112"/>
      <c r="G112"/>
      <c r="H112"/>
      <c r="I112"/>
      <c r="J112"/>
      <c r="K112"/>
      <c r="L112"/>
    </row>
    <row r="113" spans="1:12" ht="15" x14ac:dyDescent="0.25">
      <c r="A113" s="97">
        <v>4331</v>
      </c>
      <c r="B113" s="99" t="s">
        <v>269</v>
      </c>
      <c r="C113" s="149">
        <v>1287014.1200000001</v>
      </c>
      <c r="D113" s="151">
        <v>0</v>
      </c>
      <c r="E113"/>
      <c r="F113"/>
      <c r="G113"/>
      <c r="H113"/>
      <c r="I113"/>
      <c r="J113"/>
      <c r="K113"/>
      <c r="L113"/>
    </row>
    <row r="114" spans="1:12" ht="15" x14ac:dyDescent="0.25">
      <c r="A114" s="96">
        <v>4340</v>
      </c>
      <c r="B114" s="98" t="s">
        <v>270</v>
      </c>
      <c r="C114" s="148">
        <v>0</v>
      </c>
      <c r="D114" s="148">
        <f>D115</f>
        <v>0</v>
      </c>
      <c r="E114"/>
      <c r="F114"/>
      <c r="G114"/>
      <c r="H114"/>
      <c r="I114"/>
      <c r="J114"/>
      <c r="K114"/>
      <c r="L114"/>
    </row>
    <row r="115" spans="1:12" ht="15" x14ac:dyDescent="0.25">
      <c r="A115" s="97">
        <v>4341</v>
      </c>
      <c r="B115" s="99" t="s">
        <v>270</v>
      </c>
      <c r="C115" s="149">
        <v>0</v>
      </c>
      <c r="D115" s="151">
        <v>0</v>
      </c>
      <c r="E115"/>
      <c r="F115"/>
      <c r="G115"/>
      <c r="H115"/>
      <c r="I115"/>
      <c r="J115"/>
      <c r="K115"/>
      <c r="L115"/>
    </row>
    <row r="116" spans="1:12" ht="15" x14ac:dyDescent="0.25">
      <c r="A116" s="121">
        <v>4390</v>
      </c>
      <c r="B116" s="122" t="s">
        <v>271</v>
      </c>
      <c r="C116" s="152">
        <v>0</v>
      </c>
      <c r="D116" s="152">
        <v>0</v>
      </c>
      <c r="E116"/>
      <c r="F116"/>
      <c r="G116"/>
      <c r="H116"/>
      <c r="I116"/>
      <c r="J116"/>
      <c r="K116"/>
      <c r="L116"/>
    </row>
    <row r="117" spans="1:12" ht="15" x14ac:dyDescent="0.25">
      <c r="A117" s="79">
        <v>4392</v>
      </c>
      <c r="B117" s="120" t="s">
        <v>272</v>
      </c>
      <c r="C117" s="153">
        <v>1808096.11</v>
      </c>
      <c r="D117" s="153">
        <v>0</v>
      </c>
      <c r="E117"/>
      <c r="F117"/>
      <c r="G117"/>
      <c r="H117"/>
      <c r="I117"/>
      <c r="J117"/>
      <c r="K117"/>
      <c r="L117"/>
    </row>
    <row r="118" spans="1:12" ht="15" x14ac:dyDescent="0.25">
      <c r="A118" s="79">
        <v>4393</v>
      </c>
      <c r="B118" s="120" t="s">
        <v>431</v>
      </c>
      <c r="C118" s="153">
        <v>0</v>
      </c>
      <c r="D118" s="153">
        <v>0</v>
      </c>
      <c r="E118"/>
      <c r="F118"/>
      <c r="G118"/>
      <c r="H118"/>
      <c r="I118"/>
      <c r="J118"/>
      <c r="K118"/>
      <c r="L118"/>
    </row>
    <row r="119" spans="1:12" ht="15" x14ac:dyDescent="0.25">
      <c r="A119" s="79">
        <v>4394</v>
      </c>
      <c r="B119" s="120" t="s">
        <v>273</v>
      </c>
      <c r="C119" s="153">
        <v>0</v>
      </c>
      <c r="D119" s="153">
        <v>0</v>
      </c>
      <c r="E119"/>
      <c r="F119"/>
      <c r="G119"/>
      <c r="H119"/>
      <c r="I119"/>
      <c r="J119"/>
      <c r="K119"/>
      <c r="L119"/>
    </row>
    <row r="120" spans="1:12" ht="15" x14ac:dyDescent="0.25">
      <c r="A120" s="79">
        <v>4395</v>
      </c>
      <c r="B120" s="120" t="s">
        <v>274</v>
      </c>
      <c r="C120" s="153">
        <v>0</v>
      </c>
      <c r="D120" s="153">
        <v>0</v>
      </c>
      <c r="E120"/>
      <c r="F120"/>
      <c r="G120"/>
      <c r="H120"/>
      <c r="I120"/>
      <c r="J120"/>
      <c r="K120"/>
      <c r="L120"/>
    </row>
    <row r="121" spans="1:12" ht="15" x14ac:dyDescent="0.25">
      <c r="A121" s="79">
        <v>4396</v>
      </c>
      <c r="B121" s="120" t="s">
        <v>275</v>
      </c>
      <c r="C121" s="153">
        <v>0</v>
      </c>
      <c r="D121" s="153">
        <v>0</v>
      </c>
      <c r="E121"/>
      <c r="F121"/>
      <c r="G121"/>
      <c r="H121"/>
      <c r="I121"/>
      <c r="J121"/>
      <c r="K121"/>
      <c r="L121"/>
    </row>
    <row r="122" spans="1:12" ht="15" x14ac:dyDescent="0.25">
      <c r="A122" s="79">
        <v>4397</v>
      </c>
      <c r="B122" s="120" t="s">
        <v>432</v>
      </c>
      <c r="C122" s="153">
        <v>0</v>
      </c>
      <c r="D122" s="153">
        <v>0</v>
      </c>
      <c r="E122"/>
      <c r="F122"/>
      <c r="G122"/>
      <c r="H122"/>
      <c r="I122"/>
      <c r="J122"/>
      <c r="K122"/>
      <c r="L122"/>
    </row>
    <row r="123" spans="1:12" ht="15" x14ac:dyDescent="0.25">
      <c r="A123" s="97">
        <v>4399</v>
      </c>
      <c r="B123" s="99" t="s">
        <v>271</v>
      </c>
      <c r="C123" s="149">
        <v>0</v>
      </c>
      <c r="D123" s="149">
        <v>0</v>
      </c>
      <c r="E123"/>
      <c r="F123"/>
      <c r="G123"/>
      <c r="H123"/>
      <c r="I123"/>
      <c r="J123"/>
      <c r="K123"/>
      <c r="L123"/>
    </row>
    <row r="124" spans="1:12" ht="15" x14ac:dyDescent="0.25">
      <c r="A124" s="33">
        <v>1120</v>
      </c>
      <c r="B124" s="85" t="s">
        <v>528</v>
      </c>
      <c r="C124" s="144">
        <v>0</v>
      </c>
      <c r="D124" s="144">
        <v>0</v>
      </c>
      <c r="E124"/>
      <c r="F124"/>
      <c r="G124"/>
      <c r="H124"/>
      <c r="I124"/>
      <c r="J124"/>
      <c r="K124"/>
      <c r="L124"/>
    </row>
    <row r="125" spans="1:12" ht="15" x14ac:dyDescent="0.25">
      <c r="A125" s="26">
        <v>1124</v>
      </c>
      <c r="B125" s="86" t="s">
        <v>529</v>
      </c>
      <c r="C125" s="154">
        <v>2870.39</v>
      </c>
      <c r="D125" s="143">
        <v>-0.55000000000000004</v>
      </c>
      <c r="E125"/>
      <c r="F125"/>
      <c r="G125"/>
      <c r="H125"/>
      <c r="I125"/>
      <c r="J125"/>
      <c r="K125"/>
      <c r="L125"/>
    </row>
    <row r="126" spans="1:12" ht="15" x14ac:dyDescent="0.25">
      <c r="A126" s="26">
        <v>1124</v>
      </c>
      <c r="B126" s="86" t="s">
        <v>530</v>
      </c>
      <c r="C126" s="154">
        <v>0</v>
      </c>
      <c r="D126" s="143">
        <v>0</v>
      </c>
      <c r="E126"/>
      <c r="F126"/>
      <c r="G126"/>
      <c r="H126"/>
      <c r="I126"/>
      <c r="J126"/>
      <c r="K126"/>
      <c r="L126"/>
    </row>
    <row r="127" spans="1:12" ht="15" x14ac:dyDescent="0.25">
      <c r="A127" s="26">
        <v>1124</v>
      </c>
      <c r="B127" s="86" t="s">
        <v>531</v>
      </c>
      <c r="C127" s="154">
        <v>0</v>
      </c>
      <c r="D127" s="143">
        <v>0.01</v>
      </c>
      <c r="E127"/>
      <c r="F127"/>
      <c r="G127"/>
      <c r="H127"/>
      <c r="I127"/>
      <c r="J127"/>
      <c r="K127"/>
      <c r="L127"/>
    </row>
    <row r="128" spans="1:12" ht="15" x14ac:dyDescent="0.25">
      <c r="A128" s="26">
        <v>1124</v>
      </c>
      <c r="B128" s="86" t="s">
        <v>532</v>
      </c>
      <c r="C128" s="154">
        <v>0</v>
      </c>
      <c r="D128" s="143">
        <v>0</v>
      </c>
      <c r="E128"/>
      <c r="F128"/>
      <c r="G128"/>
      <c r="H128"/>
      <c r="I128"/>
      <c r="J128"/>
      <c r="K128"/>
      <c r="L128"/>
    </row>
    <row r="129" spans="1:12" ht="15" x14ac:dyDescent="0.25">
      <c r="A129" s="26">
        <v>1124</v>
      </c>
      <c r="B129" s="86" t="s">
        <v>533</v>
      </c>
      <c r="C129" s="143">
        <v>0</v>
      </c>
      <c r="D129" s="143">
        <v>0</v>
      </c>
      <c r="E129"/>
      <c r="F129"/>
      <c r="G129"/>
      <c r="H129"/>
      <c r="I129"/>
      <c r="J129"/>
      <c r="K129"/>
      <c r="L129"/>
    </row>
    <row r="130" spans="1:12" ht="15" x14ac:dyDescent="0.25">
      <c r="A130" s="26">
        <v>1124</v>
      </c>
      <c r="B130" s="86" t="s">
        <v>534</v>
      </c>
      <c r="C130" s="143">
        <v>0</v>
      </c>
      <c r="D130" s="143">
        <v>0</v>
      </c>
      <c r="E130"/>
      <c r="F130"/>
      <c r="G130"/>
      <c r="H130"/>
      <c r="I130"/>
      <c r="J130"/>
      <c r="K130"/>
      <c r="L130"/>
    </row>
    <row r="131" spans="1:12" ht="15" x14ac:dyDescent="0.25">
      <c r="A131" s="26">
        <v>1122</v>
      </c>
      <c r="B131" s="86" t="s">
        <v>535</v>
      </c>
      <c r="C131" s="143">
        <v>0</v>
      </c>
      <c r="D131" s="143">
        <v>0</v>
      </c>
      <c r="E131"/>
      <c r="F131"/>
      <c r="G131"/>
      <c r="H131"/>
      <c r="I131"/>
      <c r="J131"/>
      <c r="K131"/>
      <c r="L131"/>
    </row>
    <row r="132" spans="1:12" ht="15" x14ac:dyDescent="0.25">
      <c r="A132" s="26">
        <v>1122</v>
      </c>
      <c r="B132" s="86" t="s">
        <v>536</v>
      </c>
      <c r="C132" s="154">
        <v>0</v>
      </c>
      <c r="D132" s="143">
        <v>0</v>
      </c>
      <c r="E132"/>
      <c r="F132"/>
      <c r="G132"/>
      <c r="H132"/>
      <c r="I132"/>
      <c r="J132"/>
      <c r="K132"/>
      <c r="L132"/>
    </row>
    <row r="133" spans="1:12" ht="15" x14ac:dyDescent="0.25">
      <c r="A133" s="26">
        <v>1122</v>
      </c>
      <c r="B133" s="86" t="s">
        <v>537</v>
      </c>
      <c r="C133" s="143">
        <v>0</v>
      </c>
      <c r="D133" s="143">
        <v>0</v>
      </c>
      <c r="E133"/>
      <c r="F133"/>
      <c r="G133"/>
      <c r="H133"/>
      <c r="I133"/>
      <c r="J133"/>
      <c r="K133"/>
      <c r="L133"/>
    </row>
    <row r="134" spans="1:12" s="156" customFormat="1" ht="15" x14ac:dyDescent="0.25">
      <c r="A134" s="171">
        <v>5120</v>
      </c>
      <c r="B134" s="172" t="s">
        <v>145</v>
      </c>
      <c r="C134" s="173">
        <v>0</v>
      </c>
      <c r="D134" s="173">
        <v>0</v>
      </c>
      <c r="E134"/>
      <c r="F134"/>
      <c r="G134"/>
      <c r="H134"/>
      <c r="I134"/>
      <c r="J134"/>
      <c r="K134"/>
      <c r="L134"/>
    </row>
    <row r="135" spans="1:12" s="156" customFormat="1" ht="15" x14ac:dyDescent="0.25">
      <c r="A135" s="174">
        <v>5120</v>
      </c>
      <c r="B135" s="175" t="s">
        <v>145</v>
      </c>
      <c r="C135" s="173">
        <v>0</v>
      </c>
      <c r="D135" s="173">
        <v>0</v>
      </c>
      <c r="E135"/>
      <c r="F135"/>
      <c r="G135"/>
      <c r="H135"/>
      <c r="I135"/>
      <c r="J135"/>
      <c r="K135"/>
      <c r="L135"/>
    </row>
    <row r="136" spans="1:12" s="156" customFormat="1" ht="15" x14ac:dyDescent="0.25">
      <c r="A136" s="163">
        <v>4150</v>
      </c>
      <c r="B136" s="162" t="s">
        <v>413</v>
      </c>
      <c r="C136" s="164">
        <v>2334485.64</v>
      </c>
      <c r="D136" s="170">
        <v>6881103.1600000001</v>
      </c>
      <c r="E136"/>
      <c r="F136"/>
      <c r="G136"/>
      <c r="H136"/>
      <c r="I136"/>
      <c r="J136"/>
      <c r="K136"/>
      <c r="L136"/>
    </row>
    <row r="137" spans="1:12" s="156" customFormat="1" ht="15" x14ac:dyDescent="0.25">
      <c r="A137" s="160">
        <v>4151</v>
      </c>
      <c r="B137" s="161" t="s">
        <v>413</v>
      </c>
      <c r="C137" s="165">
        <v>2334485.64</v>
      </c>
      <c r="D137" s="169">
        <v>6881103.1600000001</v>
      </c>
      <c r="E137"/>
      <c r="F137"/>
      <c r="G137"/>
      <c r="H137"/>
      <c r="I137"/>
      <c r="J137"/>
      <c r="K137"/>
      <c r="L137"/>
    </row>
    <row r="138" spans="1:12" ht="15" x14ac:dyDescent="0.25">
      <c r="A138" s="26"/>
      <c r="B138" s="87" t="s">
        <v>538</v>
      </c>
      <c r="C138" s="144">
        <f>C48+C49-C101</f>
        <v>84151016.049999997</v>
      </c>
      <c r="D138" s="166">
        <f>D48+D49-D101</f>
        <v>220234691.60000002</v>
      </c>
      <c r="E138"/>
      <c r="F138"/>
      <c r="G138"/>
      <c r="H138"/>
      <c r="I138"/>
      <c r="J138"/>
      <c r="K138"/>
      <c r="L138"/>
    </row>
    <row r="139" spans="1:12" ht="15" x14ac:dyDescent="0.25">
      <c r="E139"/>
      <c r="F139"/>
      <c r="G139"/>
      <c r="H139"/>
      <c r="I139"/>
      <c r="J139"/>
      <c r="K139"/>
      <c r="L139"/>
    </row>
    <row r="140" spans="1:12" ht="15" x14ac:dyDescent="0.25">
      <c r="B140" s="22" t="s">
        <v>518</v>
      </c>
      <c r="E140"/>
      <c r="F140"/>
      <c r="G140"/>
      <c r="H140"/>
      <c r="I140"/>
      <c r="J140"/>
      <c r="K140"/>
      <c r="L140"/>
    </row>
    <row r="141" spans="1:12" ht="15" x14ac:dyDescent="0.25">
      <c r="B141"/>
      <c r="C141"/>
      <c r="D141"/>
      <c r="E141"/>
      <c r="F141"/>
      <c r="G141"/>
      <c r="H141"/>
      <c r="I141"/>
      <c r="J141"/>
      <c r="K141"/>
      <c r="L141"/>
    </row>
    <row r="142" spans="1:12" ht="15" x14ac:dyDescent="0.25">
      <c r="B142"/>
      <c r="C142"/>
      <c r="D142"/>
      <c r="E142"/>
      <c r="F142"/>
      <c r="G142"/>
      <c r="H142"/>
      <c r="I142"/>
      <c r="J142"/>
      <c r="K142"/>
      <c r="L142"/>
    </row>
    <row r="143" spans="1:12" ht="15" x14ac:dyDescent="0.25">
      <c r="B143"/>
      <c r="C143"/>
      <c r="D143"/>
      <c r="E143"/>
      <c r="F143"/>
      <c r="G143"/>
      <c r="H143"/>
      <c r="I143"/>
      <c r="J143"/>
      <c r="K143"/>
      <c r="L143"/>
    </row>
    <row r="144" spans="1:12" ht="15" x14ac:dyDescent="0.25">
      <c r="B144"/>
      <c r="C144"/>
      <c r="D144"/>
      <c r="E144"/>
      <c r="F144"/>
      <c r="G144"/>
      <c r="H144"/>
      <c r="I144"/>
      <c r="J144"/>
      <c r="K144"/>
      <c r="L144"/>
    </row>
    <row r="145" spans="2:12" ht="15" x14ac:dyDescent="0.25">
      <c r="B145"/>
      <c r="C145"/>
      <c r="D145"/>
      <c r="E145"/>
      <c r="F145"/>
      <c r="G145"/>
      <c r="H145"/>
      <c r="I145"/>
      <c r="J145"/>
      <c r="K145"/>
      <c r="L145"/>
    </row>
    <row r="146" spans="2:12" ht="15" x14ac:dyDescent="0.25">
      <c r="B146"/>
      <c r="C146"/>
      <c r="D146"/>
      <c r="E146"/>
      <c r="F146"/>
      <c r="G146"/>
      <c r="H146"/>
      <c r="I146"/>
      <c r="J146"/>
      <c r="K146"/>
      <c r="L146"/>
    </row>
    <row r="147" spans="2:12" ht="15" x14ac:dyDescent="0.25">
      <c r="B147"/>
      <c r="C147"/>
      <c r="D147"/>
      <c r="E147"/>
      <c r="F147"/>
      <c r="G147"/>
      <c r="H147"/>
      <c r="I147"/>
      <c r="J147"/>
      <c r="K147"/>
      <c r="L147"/>
    </row>
    <row r="148" spans="2:12" ht="15" x14ac:dyDescent="0.25">
      <c r="B148"/>
      <c r="C148"/>
      <c r="D148"/>
      <c r="E148"/>
      <c r="F148"/>
      <c r="G148"/>
      <c r="H148"/>
      <c r="I148"/>
      <c r="J148"/>
      <c r="K148"/>
      <c r="L148"/>
    </row>
    <row r="149" spans="2:12" ht="15" x14ac:dyDescent="0.25">
      <c r="B149"/>
      <c r="C149"/>
      <c r="D149"/>
      <c r="E149"/>
      <c r="F149"/>
      <c r="G149"/>
      <c r="H149"/>
      <c r="I149"/>
      <c r="J149"/>
      <c r="K149"/>
      <c r="L149"/>
    </row>
    <row r="150" spans="2:12" ht="15" x14ac:dyDescent="0.25">
      <c r="B150"/>
      <c r="C150"/>
      <c r="D150"/>
      <c r="E150"/>
      <c r="F150"/>
      <c r="G150"/>
      <c r="H150"/>
      <c r="I150"/>
      <c r="J150"/>
      <c r="K150"/>
      <c r="L150"/>
    </row>
    <row r="151" spans="2:12" ht="15" x14ac:dyDescent="0.25">
      <c r="B151"/>
      <c r="C151"/>
      <c r="D151"/>
      <c r="E151"/>
      <c r="F151"/>
      <c r="G151"/>
      <c r="H151"/>
      <c r="I151"/>
      <c r="J151"/>
      <c r="K151"/>
      <c r="L151"/>
    </row>
    <row r="152" spans="2:12" ht="15" x14ac:dyDescent="0.25">
      <c r="B152"/>
      <c r="C152"/>
      <c r="D152"/>
      <c r="E152"/>
      <c r="F152"/>
      <c r="G152"/>
      <c r="H152"/>
      <c r="I152"/>
      <c r="J152"/>
      <c r="K152"/>
      <c r="L152"/>
    </row>
    <row r="153" spans="2:12" ht="15" x14ac:dyDescent="0.25">
      <c r="B153"/>
      <c r="C153"/>
      <c r="D153"/>
      <c r="E153"/>
      <c r="F153"/>
      <c r="G153"/>
      <c r="H153"/>
      <c r="I153"/>
      <c r="J153"/>
      <c r="K153"/>
      <c r="L153"/>
    </row>
    <row r="154" spans="2:12" ht="15" x14ac:dyDescent="0.25">
      <c r="B154"/>
      <c r="C154"/>
      <c r="D154"/>
      <c r="E154"/>
      <c r="F154"/>
      <c r="G154"/>
      <c r="H154"/>
      <c r="I154"/>
      <c r="J154"/>
      <c r="K154"/>
      <c r="L154"/>
    </row>
    <row r="155" spans="2:12" ht="15" x14ac:dyDescent="0.25">
      <c r="B155"/>
      <c r="C155"/>
      <c r="D155"/>
      <c r="E155"/>
      <c r="F155"/>
      <c r="G155"/>
      <c r="H155"/>
      <c r="I155"/>
      <c r="J155"/>
      <c r="K155"/>
      <c r="L155"/>
    </row>
    <row r="156" spans="2:12" ht="15" x14ac:dyDescent="0.25">
      <c r="B156"/>
      <c r="C156"/>
      <c r="D156"/>
      <c r="E156"/>
      <c r="F156"/>
      <c r="G156"/>
      <c r="H156"/>
      <c r="I156"/>
      <c r="J156"/>
      <c r="K156"/>
      <c r="L156"/>
    </row>
    <row r="157" spans="2:12" ht="15" x14ac:dyDescent="0.25">
      <c r="B157"/>
      <c r="C157"/>
      <c r="D157"/>
      <c r="E157"/>
      <c r="F157"/>
      <c r="G157"/>
      <c r="H157"/>
      <c r="I157"/>
      <c r="J157"/>
      <c r="K157"/>
      <c r="L157"/>
    </row>
    <row r="158" spans="2:12" ht="15" x14ac:dyDescent="0.25">
      <c r="B158"/>
      <c r="C158"/>
      <c r="D158"/>
      <c r="E158"/>
      <c r="F158"/>
      <c r="G158"/>
      <c r="H158"/>
      <c r="I158"/>
      <c r="J158"/>
      <c r="K158"/>
      <c r="L158"/>
    </row>
    <row r="159" spans="2:12" ht="15" x14ac:dyDescent="0.25">
      <c r="B159"/>
      <c r="C159"/>
      <c r="D159"/>
      <c r="E159"/>
      <c r="F159"/>
      <c r="G159"/>
      <c r="H159"/>
      <c r="I159"/>
      <c r="J159"/>
      <c r="K159"/>
      <c r="L159"/>
    </row>
    <row r="160" spans="2:12" ht="15" x14ac:dyDescent="0.25">
      <c r="B160"/>
      <c r="C160"/>
      <c r="D160"/>
      <c r="E160"/>
      <c r="F160"/>
      <c r="G160"/>
      <c r="H160"/>
      <c r="I160"/>
      <c r="J160"/>
      <c r="K160"/>
      <c r="L160"/>
    </row>
    <row r="161" spans="2:12" ht="15" x14ac:dyDescent="0.25">
      <c r="B161"/>
      <c r="C161"/>
      <c r="D161"/>
      <c r="E161"/>
      <c r="F161"/>
      <c r="G161"/>
      <c r="H161"/>
      <c r="I161"/>
      <c r="J161"/>
      <c r="K161"/>
      <c r="L161"/>
    </row>
    <row r="162" spans="2:12" ht="15" x14ac:dyDescent="0.25">
      <c r="B162"/>
      <c r="C162"/>
      <c r="D162"/>
      <c r="E162"/>
      <c r="F162"/>
      <c r="G162"/>
      <c r="H162"/>
      <c r="I162"/>
      <c r="J162"/>
      <c r="K162"/>
      <c r="L162"/>
    </row>
    <row r="163" spans="2:12" ht="15" x14ac:dyDescent="0.25">
      <c r="B163"/>
      <c r="C163"/>
      <c r="D163"/>
      <c r="E163"/>
      <c r="F163"/>
      <c r="G163"/>
      <c r="H163"/>
      <c r="I163"/>
      <c r="J163"/>
      <c r="K163"/>
      <c r="L163"/>
    </row>
    <row r="164" spans="2:12" ht="15" x14ac:dyDescent="0.25">
      <c r="B164"/>
      <c r="C164"/>
      <c r="D164"/>
      <c r="E164"/>
      <c r="F164"/>
      <c r="G164"/>
      <c r="H164"/>
      <c r="I164"/>
      <c r="J164"/>
      <c r="K164"/>
      <c r="L164"/>
    </row>
    <row r="165" spans="2:12" ht="15" x14ac:dyDescent="0.25">
      <c r="B165"/>
      <c r="C165"/>
      <c r="D165"/>
      <c r="E165"/>
      <c r="F165"/>
      <c r="G165"/>
      <c r="H165"/>
      <c r="I165"/>
      <c r="J165"/>
      <c r="K165"/>
      <c r="L165"/>
    </row>
    <row r="166" spans="2:12" ht="15" x14ac:dyDescent="0.25">
      <c r="B166"/>
      <c r="C166"/>
      <c r="D166"/>
      <c r="E166"/>
      <c r="F166"/>
      <c r="G166"/>
      <c r="H166"/>
      <c r="I166"/>
      <c r="J166"/>
      <c r="K166"/>
      <c r="L166"/>
    </row>
    <row r="167" spans="2:12" ht="15" x14ac:dyDescent="0.25">
      <c r="B167"/>
      <c r="C167"/>
      <c r="D167"/>
      <c r="E167"/>
      <c r="F167"/>
      <c r="G167"/>
      <c r="H167"/>
      <c r="I167"/>
      <c r="J167"/>
      <c r="K167"/>
      <c r="L167"/>
    </row>
    <row r="168" spans="2:12" ht="15" x14ac:dyDescent="0.25">
      <c r="B168"/>
      <c r="C168"/>
      <c r="D168"/>
      <c r="E168"/>
      <c r="F168"/>
      <c r="G168"/>
      <c r="H168"/>
      <c r="I168"/>
      <c r="J168"/>
      <c r="K168"/>
      <c r="L168"/>
    </row>
    <row r="169" spans="2:12" ht="15" x14ac:dyDescent="0.25">
      <c r="B169"/>
      <c r="C169"/>
      <c r="D169"/>
      <c r="E169"/>
      <c r="F169"/>
    </row>
    <row r="170" spans="2:12" ht="15" x14ac:dyDescent="0.25">
      <c r="B170"/>
      <c r="C170"/>
      <c r="D170"/>
      <c r="E170"/>
      <c r="F170"/>
    </row>
    <row r="171" spans="2:12" ht="15" x14ac:dyDescent="0.25">
      <c r="B171"/>
      <c r="C171"/>
      <c r="D171"/>
      <c r="E171"/>
      <c r="F171"/>
    </row>
    <row r="172" spans="2:12" ht="15" x14ac:dyDescent="0.25">
      <c r="B172"/>
      <c r="C172"/>
      <c r="D172"/>
      <c r="E172"/>
      <c r="F172"/>
    </row>
    <row r="173" spans="2:12" ht="15" x14ac:dyDescent="0.25">
      <c r="B173"/>
      <c r="C173"/>
      <c r="D173"/>
      <c r="E173"/>
      <c r="F173"/>
    </row>
    <row r="174" spans="2:12" ht="15" x14ac:dyDescent="0.25">
      <c r="B174"/>
      <c r="C174"/>
      <c r="D174"/>
      <c r="E174"/>
      <c r="F174"/>
    </row>
    <row r="175" spans="2:12" ht="15" x14ac:dyDescent="0.25">
      <c r="B175"/>
      <c r="C175"/>
      <c r="D175"/>
      <c r="E175"/>
      <c r="F175"/>
    </row>
    <row r="176" spans="2:12" ht="15" x14ac:dyDescent="0.25">
      <c r="B176"/>
      <c r="C176"/>
      <c r="D176"/>
      <c r="E176"/>
      <c r="F176"/>
    </row>
    <row r="177" spans="2:6" ht="15" x14ac:dyDescent="0.25">
      <c r="B177"/>
      <c r="C177"/>
      <c r="D177"/>
      <c r="E177"/>
      <c r="F177"/>
    </row>
    <row r="178" spans="2:6" ht="15" x14ac:dyDescent="0.25">
      <c r="B178"/>
      <c r="C178"/>
      <c r="D178"/>
      <c r="E178"/>
      <c r="F178"/>
    </row>
    <row r="179" spans="2:6" ht="15" x14ac:dyDescent="0.25">
      <c r="B179"/>
      <c r="C179"/>
      <c r="D179"/>
      <c r="E179"/>
      <c r="F179"/>
    </row>
    <row r="180" spans="2:6" ht="15" x14ac:dyDescent="0.25">
      <c r="B180"/>
      <c r="C180"/>
      <c r="D180"/>
      <c r="E180"/>
      <c r="F180"/>
    </row>
    <row r="181" spans="2:6" ht="15" x14ac:dyDescent="0.25">
      <c r="B181"/>
      <c r="C181"/>
      <c r="D181"/>
      <c r="E181"/>
      <c r="F181"/>
    </row>
    <row r="182" spans="2:6" ht="15" x14ac:dyDescent="0.25">
      <c r="B182"/>
      <c r="C182"/>
      <c r="D182"/>
      <c r="E182"/>
      <c r="F182"/>
    </row>
    <row r="183" spans="2:6" ht="15" x14ac:dyDescent="0.25">
      <c r="B183"/>
      <c r="C183"/>
      <c r="D183"/>
      <c r="E183"/>
      <c r="F183"/>
    </row>
    <row r="184" spans="2:6" ht="15" x14ac:dyDescent="0.25">
      <c r="B184"/>
      <c r="C184"/>
      <c r="D184"/>
      <c r="E184"/>
      <c r="F184"/>
    </row>
    <row r="185" spans="2:6" ht="15" x14ac:dyDescent="0.25">
      <c r="B185"/>
      <c r="C185"/>
      <c r="D185"/>
      <c r="E185"/>
      <c r="F185"/>
    </row>
    <row r="186" spans="2:6" ht="15" x14ac:dyDescent="0.25">
      <c r="B186"/>
      <c r="C186"/>
      <c r="D186"/>
      <c r="E186"/>
      <c r="F186"/>
    </row>
    <row r="187" spans="2:6" ht="15" x14ac:dyDescent="0.25">
      <c r="B187"/>
      <c r="C187"/>
      <c r="D187"/>
      <c r="E187"/>
      <c r="F187"/>
    </row>
    <row r="188" spans="2:6" ht="15" x14ac:dyDescent="0.25">
      <c r="B188"/>
      <c r="C188"/>
      <c r="D188"/>
      <c r="E188"/>
      <c r="F188"/>
    </row>
    <row r="189" spans="2:6" ht="15" x14ac:dyDescent="0.25">
      <c r="B189"/>
      <c r="C189"/>
      <c r="D189"/>
      <c r="E189"/>
      <c r="F189"/>
    </row>
    <row r="190" spans="2:6" ht="15" x14ac:dyDescent="0.25">
      <c r="B190"/>
      <c r="C190"/>
      <c r="D190"/>
      <c r="E190"/>
      <c r="F190"/>
    </row>
    <row r="191" spans="2:6" ht="15" x14ac:dyDescent="0.25">
      <c r="B191"/>
      <c r="C191"/>
      <c r="D191"/>
      <c r="E191"/>
      <c r="F191"/>
    </row>
    <row r="192" spans="2:6" ht="15" x14ac:dyDescent="0.25">
      <c r="B192"/>
      <c r="C192"/>
      <c r="D192"/>
      <c r="E192"/>
      <c r="F192"/>
    </row>
    <row r="193" spans="2:6" ht="15" x14ac:dyDescent="0.25">
      <c r="B193"/>
      <c r="C193"/>
      <c r="D193"/>
      <c r="E193"/>
      <c r="F193"/>
    </row>
    <row r="194" spans="2:6" ht="15" x14ac:dyDescent="0.25">
      <c r="B194"/>
      <c r="C194"/>
      <c r="D194"/>
      <c r="E194"/>
      <c r="F194"/>
    </row>
    <row r="195" spans="2:6" ht="15" x14ac:dyDescent="0.25">
      <c r="B195"/>
      <c r="C195"/>
      <c r="D195"/>
      <c r="E195"/>
      <c r="F195"/>
    </row>
    <row r="196" spans="2:6" ht="15" x14ac:dyDescent="0.25">
      <c r="B196"/>
      <c r="C196"/>
      <c r="D196"/>
      <c r="E196"/>
      <c r="F196"/>
    </row>
    <row r="197" spans="2:6" ht="15" x14ac:dyDescent="0.25">
      <c r="B197"/>
      <c r="C197"/>
      <c r="D197"/>
      <c r="E197"/>
      <c r="F197"/>
    </row>
    <row r="198" spans="2:6" ht="15" x14ac:dyDescent="0.25">
      <c r="B198"/>
      <c r="C198"/>
      <c r="D198"/>
      <c r="E198"/>
      <c r="F198"/>
    </row>
    <row r="199" spans="2:6" ht="15" x14ac:dyDescent="0.25">
      <c r="B199"/>
      <c r="C199"/>
      <c r="D199"/>
      <c r="E199"/>
      <c r="F199"/>
    </row>
    <row r="200" spans="2:6" ht="15" x14ac:dyDescent="0.25">
      <c r="B200"/>
      <c r="C200"/>
      <c r="D200"/>
      <c r="E200"/>
      <c r="F200"/>
    </row>
    <row r="201" spans="2:6" ht="15" x14ac:dyDescent="0.25">
      <c r="B201"/>
      <c r="C201"/>
      <c r="D201"/>
      <c r="E201"/>
      <c r="F201"/>
    </row>
    <row r="202" spans="2:6" ht="15" x14ac:dyDescent="0.25">
      <c r="B202"/>
      <c r="C202"/>
      <c r="D202"/>
      <c r="E202"/>
      <c r="F202"/>
    </row>
    <row r="203" spans="2:6" ht="15" x14ac:dyDescent="0.25">
      <c r="B203"/>
      <c r="C203"/>
      <c r="D203"/>
      <c r="E203"/>
      <c r="F203"/>
    </row>
    <row r="204" spans="2:6" ht="15" x14ac:dyDescent="0.25">
      <c r="B204"/>
      <c r="C204"/>
      <c r="D204"/>
      <c r="E204"/>
      <c r="F204"/>
    </row>
    <row r="205" spans="2:6" ht="15" x14ac:dyDescent="0.25">
      <c r="B205"/>
      <c r="C205"/>
      <c r="D205"/>
      <c r="E205"/>
      <c r="F205"/>
    </row>
    <row r="206" spans="2:6" ht="15" x14ac:dyDescent="0.25">
      <c r="B206"/>
      <c r="C206"/>
      <c r="D206"/>
      <c r="E206"/>
      <c r="F206"/>
    </row>
    <row r="207" spans="2:6" ht="15" x14ac:dyDescent="0.25">
      <c r="B207"/>
      <c r="C207"/>
      <c r="D207"/>
      <c r="E207"/>
      <c r="F207"/>
    </row>
    <row r="208" spans="2:6" ht="15" x14ac:dyDescent="0.25">
      <c r="B208"/>
      <c r="C208"/>
      <c r="D208"/>
      <c r="E208"/>
      <c r="F208"/>
    </row>
    <row r="209" spans="2:6" ht="15" x14ac:dyDescent="0.25">
      <c r="B209"/>
      <c r="C209"/>
      <c r="D209"/>
      <c r="E209"/>
      <c r="F209"/>
    </row>
    <row r="210" spans="2:6" ht="15" x14ac:dyDescent="0.25">
      <c r="B210"/>
      <c r="C210"/>
      <c r="D210"/>
      <c r="E210"/>
      <c r="F210"/>
    </row>
    <row r="211" spans="2:6" ht="15" x14ac:dyDescent="0.25">
      <c r="B211"/>
      <c r="C211"/>
      <c r="D211"/>
      <c r="E211"/>
      <c r="F211"/>
    </row>
    <row r="212" spans="2:6" ht="15" x14ac:dyDescent="0.25">
      <c r="B212"/>
      <c r="C212"/>
      <c r="D212"/>
      <c r="E212"/>
      <c r="F212"/>
    </row>
    <row r="213" spans="2:6" ht="15" x14ac:dyDescent="0.25">
      <c r="B213"/>
      <c r="C213"/>
      <c r="D213"/>
      <c r="E213"/>
      <c r="F213"/>
    </row>
    <row r="214" spans="2:6" ht="15" x14ac:dyDescent="0.25">
      <c r="B214"/>
      <c r="C214"/>
      <c r="D214"/>
      <c r="E214"/>
      <c r="F214"/>
    </row>
    <row r="215" spans="2:6" ht="15" x14ac:dyDescent="0.25">
      <c r="B215"/>
      <c r="C215"/>
      <c r="D215"/>
      <c r="E215"/>
      <c r="F215"/>
    </row>
    <row r="216" spans="2:6" ht="15" x14ac:dyDescent="0.25">
      <c r="B216"/>
      <c r="C216"/>
      <c r="D216"/>
      <c r="E216"/>
      <c r="F216"/>
    </row>
    <row r="217" spans="2:6" ht="15" x14ac:dyDescent="0.25">
      <c r="B217"/>
      <c r="C217"/>
      <c r="D217"/>
      <c r="E217"/>
      <c r="F217"/>
    </row>
    <row r="218" spans="2:6" ht="15" x14ac:dyDescent="0.25">
      <c r="B218"/>
      <c r="C218"/>
      <c r="D218"/>
      <c r="E218"/>
      <c r="F218"/>
    </row>
    <row r="219" spans="2:6" ht="15" x14ac:dyDescent="0.25">
      <c r="B219"/>
      <c r="C219"/>
      <c r="D219"/>
      <c r="E219"/>
      <c r="F219"/>
    </row>
    <row r="220" spans="2:6" ht="15" x14ac:dyDescent="0.25">
      <c r="B220"/>
      <c r="C220"/>
      <c r="D220"/>
      <c r="E220"/>
      <c r="F220"/>
    </row>
    <row r="221" spans="2:6" ht="15" x14ac:dyDescent="0.25">
      <c r="B221"/>
      <c r="C221"/>
      <c r="D221"/>
      <c r="E221"/>
      <c r="F221"/>
    </row>
    <row r="222" spans="2:6" ht="15" x14ac:dyDescent="0.25">
      <c r="B222"/>
      <c r="C222"/>
      <c r="D222"/>
      <c r="E222"/>
      <c r="F222"/>
    </row>
    <row r="223" spans="2:6" ht="15" x14ac:dyDescent="0.25">
      <c r="B223"/>
      <c r="C223"/>
      <c r="D223"/>
      <c r="E223"/>
      <c r="F223"/>
    </row>
    <row r="224" spans="2:6" ht="15" x14ac:dyDescent="0.25">
      <c r="B224"/>
      <c r="C224"/>
      <c r="D224"/>
      <c r="E224"/>
      <c r="F224"/>
    </row>
    <row r="225" spans="2:6" ht="15" x14ac:dyDescent="0.25">
      <c r="B225"/>
      <c r="C225"/>
      <c r="D225"/>
      <c r="E225"/>
      <c r="F225"/>
    </row>
    <row r="226" spans="2:6" ht="15" x14ac:dyDescent="0.25">
      <c r="B226"/>
      <c r="C226"/>
      <c r="D226"/>
      <c r="E226"/>
      <c r="F226"/>
    </row>
    <row r="227" spans="2:6" ht="15" x14ac:dyDescent="0.25">
      <c r="B227"/>
      <c r="C227"/>
      <c r="D227"/>
      <c r="E227"/>
      <c r="F227"/>
    </row>
    <row r="228" spans="2:6" ht="15" x14ac:dyDescent="0.25">
      <c r="B228"/>
      <c r="C228"/>
      <c r="D228"/>
      <c r="E228"/>
      <c r="F228"/>
    </row>
    <row r="229" spans="2:6" ht="15" x14ac:dyDescent="0.25">
      <c r="B229"/>
      <c r="C229"/>
      <c r="D229"/>
      <c r="E229"/>
      <c r="F229"/>
    </row>
    <row r="230" spans="2:6" ht="15" x14ac:dyDescent="0.25">
      <c r="B230"/>
      <c r="C230"/>
      <c r="D230"/>
      <c r="E230"/>
      <c r="F230"/>
    </row>
    <row r="231" spans="2:6" ht="15" x14ac:dyDescent="0.25">
      <c r="B231"/>
      <c r="C231"/>
      <c r="D231"/>
      <c r="E231"/>
      <c r="F231"/>
    </row>
    <row r="232" spans="2:6" ht="15" x14ac:dyDescent="0.25">
      <c r="B232"/>
      <c r="C232"/>
      <c r="D232"/>
      <c r="E232"/>
      <c r="F232"/>
    </row>
    <row r="233" spans="2:6" ht="15" x14ac:dyDescent="0.25">
      <c r="B233"/>
      <c r="C233"/>
      <c r="D233"/>
      <c r="E233"/>
      <c r="F233"/>
    </row>
    <row r="234" spans="2:6" ht="15" x14ac:dyDescent="0.25">
      <c r="B234"/>
      <c r="C234"/>
      <c r="D234"/>
      <c r="E234"/>
      <c r="F234"/>
    </row>
    <row r="235" spans="2:6" ht="15" x14ac:dyDescent="0.25">
      <c r="B235"/>
      <c r="C235"/>
      <c r="D235"/>
      <c r="E235"/>
      <c r="F235"/>
    </row>
    <row r="236" spans="2:6" ht="15" x14ac:dyDescent="0.25">
      <c r="B236"/>
      <c r="C236"/>
      <c r="D236"/>
      <c r="E236"/>
      <c r="F236"/>
    </row>
    <row r="237" spans="2:6" ht="15" x14ac:dyDescent="0.25">
      <c r="B237"/>
      <c r="C237"/>
      <c r="D237"/>
      <c r="E237"/>
      <c r="F237"/>
    </row>
    <row r="238" spans="2:6" ht="15" x14ac:dyDescent="0.25">
      <c r="B238"/>
      <c r="C238"/>
      <c r="D238"/>
      <c r="E238"/>
      <c r="F238"/>
    </row>
    <row r="239" spans="2:6" ht="15" x14ac:dyDescent="0.25">
      <c r="B239"/>
      <c r="C239"/>
      <c r="D239"/>
      <c r="E239"/>
      <c r="F239"/>
    </row>
    <row r="240" spans="2:6" ht="15" x14ac:dyDescent="0.25">
      <c r="B240"/>
      <c r="C240"/>
      <c r="D240"/>
      <c r="E240"/>
      <c r="F240"/>
    </row>
    <row r="241" spans="2:6" ht="15" x14ac:dyDescent="0.25">
      <c r="B241"/>
      <c r="C241"/>
      <c r="D241"/>
      <c r="E241"/>
      <c r="F241"/>
    </row>
    <row r="242" spans="2:6" ht="15" x14ac:dyDescent="0.25">
      <c r="B242"/>
      <c r="C242"/>
      <c r="D242"/>
      <c r="E242"/>
      <c r="F242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47 C8 D60:D61 D51:D58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59 D50 C49:D49 C50:C61"/>
  </dataValidations>
  <pageMargins left="0.7" right="0.7" top="0.75" bottom="0.75" header="0.3" footer="0.3"/>
  <pageSetup scale="33" orientation="portrait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showGridLines="0" view="pageLayout" zoomScaleNormal="100" workbookViewId="0">
      <selection sqref="A1:C23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88" t="s">
        <v>593</v>
      </c>
      <c r="B1" s="189"/>
      <c r="C1" s="190"/>
    </row>
    <row r="2" spans="1:3" s="29" customFormat="1" ht="18" customHeight="1" x14ac:dyDescent="0.25">
      <c r="A2" s="191" t="s">
        <v>506</v>
      </c>
      <c r="B2" s="192"/>
      <c r="C2" s="193"/>
    </row>
    <row r="3" spans="1:3" s="29" customFormat="1" ht="18" customHeight="1" x14ac:dyDescent="0.25">
      <c r="A3" s="191" t="s">
        <v>594</v>
      </c>
      <c r="B3" s="192"/>
      <c r="C3" s="193"/>
    </row>
    <row r="4" spans="1:3" s="31" customFormat="1" ht="18" customHeight="1" x14ac:dyDescent="0.2">
      <c r="A4" s="194" t="s">
        <v>507</v>
      </c>
      <c r="B4" s="195"/>
      <c r="C4" s="196"/>
    </row>
    <row r="5" spans="1:3" s="31" customFormat="1" ht="18" customHeight="1" x14ac:dyDescent="0.2">
      <c r="A5" s="197" t="s">
        <v>406</v>
      </c>
      <c r="B5" s="198"/>
      <c r="C5" s="127">
        <v>2025</v>
      </c>
    </row>
    <row r="6" spans="1:3" x14ac:dyDescent="0.2">
      <c r="A6" s="45" t="s">
        <v>435</v>
      </c>
      <c r="B6" s="45"/>
      <c r="C6" s="88">
        <v>292807353.88999999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589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540</v>
      </c>
      <c r="B21" s="60"/>
      <c r="C21" s="88">
        <f>C6+C8-C16</f>
        <v>292807353.88999999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4" orientation="portrait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2"/>
  <sheetViews>
    <sheetView showGridLines="0" tabSelected="1" view="pageLayout" topLeftCell="A2" zoomScaleNormal="100" workbookViewId="0">
      <selection sqref="A1:C1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99" t="s">
        <v>593</v>
      </c>
      <c r="B1" s="200"/>
      <c r="C1" s="201"/>
    </row>
    <row r="2" spans="1:3" s="32" customFormat="1" ht="18.95" customHeight="1" x14ac:dyDescent="0.25">
      <c r="A2" s="202" t="s">
        <v>508</v>
      </c>
      <c r="B2" s="203"/>
      <c r="C2" s="204"/>
    </row>
    <row r="3" spans="1:3" s="32" customFormat="1" ht="18.95" customHeight="1" x14ac:dyDescent="0.25">
      <c r="A3" s="202" t="s">
        <v>594</v>
      </c>
      <c r="B3" s="203"/>
      <c r="C3" s="204"/>
    </row>
    <row r="4" spans="1:3" x14ac:dyDescent="0.2">
      <c r="A4" s="194" t="s">
        <v>507</v>
      </c>
      <c r="B4" s="195"/>
      <c r="C4" s="196"/>
    </row>
    <row r="5" spans="1:3" ht="22.35" customHeight="1" x14ac:dyDescent="0.2">
      <c r="A5" s="205" t="s">
        <v>406</v>
      </c>
      <c r="B5" s="206"/>
      <c r="C5" s="127">
        <v>2025</v>
      </c>
    </row>
    <row r="6" spans="1:3" x14ac:dyDescent="0.2">
      <c r="A6" s="70" t="s">
        <v>448</v>
      </c>
      <c r="B6" s="45"/>
      <c r="C6" s="92">
        <v>270177119.73000002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68964737.679999992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587990.44999999995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134053.42000000001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380000</v>
      </c>
    </row>
    <row r="20" spans="1:3" x14ac:dyDescent="0.2">
      <c r="A20" s="76" t="s">
        <v>477</v>
      </c>
      <c r="B20" s="63" t="s">
        <v>452</v>
      </c>
      <c r="C20" s="93">
        <v>64693391.700000003</v>
      </c>
    </row>
    <row r="21" spans="1:3" x14ac:dyDescent="0.2">
      <c r="A21" s="76" t="s">
        <v>478</v>
      </c>
      <c r="B21" s="63" t="s">
        <v>453</v>
      </c>
      <c r="C21" s="93">
        <v>1115730.69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2053571.42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7443955.79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7443955.79</v>
      </c>
    </row>
    <row r="37" spans="1:3" x14ac:dyDescent="0.2">
      <c r="A37" s="76" t="s">
        <v>542</v>
      </c>
      <c r="B37" s="63" t="s">
        <v>590</v>
      </c>
      <c r="C37" s="93">
        <v>0</v>
      </c>
    </row>
    <row r="38" spans="1:3" x14ac:dyDescent="0.2">
      <c r="A38" s="76" t="s">
        <v>543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541</v>
      </c>
      <c r="B40" s="45"/>
      <c r="C40" s="88">
        <f>C6-C8+C31</f>
        <v>208656337.84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85" orientation="portrait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view="pageLayout" topLeftCell="A31" zoomScaleNormal="78" workbookViewId="0">
      <selection sqref="A1:K59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87" t="s">
        <v>593</v>
      </c>
      <c r="B1" s="208"/>
      <c r="C1" s="208"/>
      <c r="D1" s="208"/>
      <c r="E1" s="208"/>
      <c r="F1" s="208"/>
      <c r="G1" s="20" t="s">
        <v>498</v>
      </c>
      <c r="H1" s="21">
        <v>2025</v>
      </c>
    </row>
    <row r="2" spans="1:10" ht="18.95" customHeight="1" x14ac:dyDescent="0.2">
      <c r="A2" s="187" t="s">
        <v>509</v>
      </c>
      <c r="B2" s="208"/>
      <c r="C2" s="208"/>
      <c r="D2" s="208"/>
      <c r="E2" s="208"/>
      <c r="F2" s="208"/>
      <c r="G2" s="20" t="s">
        <v>499</v>
      </c>
      <c r="H2" s="21" t="s">
        <v>501</v>
      </c>
    </row>
    <row r="3" spans="1:10" ht="18.95" customHeight="1" x14ac:dyDescent="0.2">
      <c r="A3" s="209" t="s">
        <v>594</v>
      </c>
      <c r="B3" s="210"/>
      <c r="C3" s="210"/>
      <c r="D3" s="210"/>
      <c r="E3" s="210"/>
      <c r="F3" s="210"/>
      <c r="G3" s="20" t="s">
        <v>500</v>
      </c>
      <c r="H3" s="21">
        <v>2</v>
      </c>
    </row>
    <row r="4" spans="1:10" x14ac:dyDescent="0.2">
      <c r="A4" s="209" t="str">
        <f>'Notas a los Edos Financieros'!A4</f>
        <v>(Cifras en Pesos)</v>
      </c>
      <c r="B4" s="210"/>
      <c r="C4" s="210"/>
      <c r="D4" s="210"/>
      <c r="E4" s="210"/>
      <c r="F4" s="210"/>
      <c r="G4" s="126"/>
      <c r="H4" s="126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3">
        <v>0</v>
      </c>
      <c r="D10" s="143">
        <v>0</v>
      </c>
      <c r="E10" s="143">
        <v>0</v>
      </c>
      <c r="F10" s="143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3">
        <v>0</v>
      </c>
      <c r="D11" s="143">
        <v>0</v>
      </c>
      <c r="E11" s="143">
        <v>0</v>
      </c>
      <c r="F11" s="143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3">
        <v>0</v>
      </c>
      <c r="D12" s="143">
        <v>0</v>
      </c>
      <c r="E12" s="143">
        <v>0</v>
      </c>
      <c r="F12" s="143">
        <f t="shared" si="0"/>
        <v>0</v>
      </c>
    </row>
    <row r="13" spans="1:10" x14ac:dyDescent="0.2">
      <c r="A13" s="22">
        <v>7140</v>
      </c>
      <c r="B13" s="22" t="s">
        <v>76</v>
      </c>
      <c r="C13" s="143">
        <v>0</v>
      </c>
      <c r="D13" s="143">
        <v>0</v>
      </c>
      <c r="E13" s="143">
        <v>0</v>
      </c>
      <c r="F13" s="143">
        <f t="shared" si="0"/>
        <v>0</v>
      </c>
    </row>
    <row r="14" spans="1:10" x14ac:dyDescent="0.2">
      <c r="A14" s="22">
        <v>7150</v>
      </c>
      <c r="B14" s="22" t="s">
        <v>75</v>
      </c>
      <c r="C14" s="143">
        <v>0</v>
      </c>
      <c r="D14" s="143">
        <v>0</v>
      </c>
      <c r="E14" s="143">
        <v>0</v>
      </c>
      <c r="F14" s="143">
        <f t="shared" si="0"/>
        <v>0</v>
      </c>
    </row>
    <row r="15" spans="1:10" x14ac:dyDescent="0.2">
      <c r="A15" s="22">
        <v>7160</v>
      </c>
      <c r="B15" s="22" t="s">
        <v>74</v>
      </c>
      <c r="C15" s="143">
        <v>0</v>
      </c>
      <c r="D15" s="143">
        <v>0</v>
      </c>
      <c r="E15" s="143">
        <v>0</v>
      </c>
      <c r="F15" s="143">
        <f t="shared" si="0"/>
        <v>0</v>
      </c>
    </row>
    <row r="16" spans="1:10" x14ac:dyDescent="0.2">
      <c r="A16" s="22">
        <v>7210</v>
      </c>
      <c r="B16" s="22" t="s">
        <v>73</v>
      </c>
      <c r="C16" s="143">
        <v>0</v>
      </c>
      <c r="D16" s="143">
        <v>0</v>
      </c>
      <c r="E16" s="143">
        <v>0</v>
      </c>
      <c r="F16" s="143">
        <f t="shared" si="0"/>
        <v>0</v>
      </c>
    </row>
    <row r="17" spans="1:6" x14ac:dyDescent="0.2">
      <c r="A17" s="22">
        <v>7220</v>
      </c>
      <c r="B17" s="22" t="s">
        <v>72</v>
      </c>
      <c r="C17" s="143">
        <v>0</v>
      </c>
      <c r="D17" s="143">
        <v>0</v>
      </c>
      <c r="E17" s="143">
        <v>0</v>
      </c>
      <c r="F17" s="143">
        <f t="shared" si="0"/>
        <v>0</v>
      </c>
    </row>
    <row r="18" spans="1:6" x14ac:dyDescent="0.2">
      <c r="A18" s="22">
        <v>7230</v>
      </c>
      <c r="B18" s="22" t="s">
        <v>71</v>
      </c>
      <c r="C18" s="143">
        <v>0</v>
      </c>
      <c r="D18" s="143">
        <v>0</v>
      </c>
      <c r="E18" s="143">
        <v>0</v>
      </c>
      <c r="F18" s="143">
        <f t="shared" si="0"/>
        <v>0</v>
      </c>
    </row>
    <row r="19" spans="1:6" x14ac:dyDescent="0.2">
      <c r="A19" s="22">
        <v>7240</v>
      </c>
      <c r="B19" s="22" t="s">
        <v>70</v>
      </c>
      <c r="C19" s="143">
        <v>0</v>
      </c>
      <c r="D19" s="143">
        <v>0</v>
      </c>
      <c r="E19" s="143">
        <v>0</v>
      </c>
      <c r="F19" s="143">
        <f t="shared" si="0"/>
        <v>0</v>
      </c>
    </row>
    <row r="20" spans="1:6" x14ac:dyDescent="0.2">
      <c r="A20" s="22">
        <v>7250</v>
      </c>
      <c r="B20" s="22" t="s">
        <v>69</v>
      </c>
      <c r="C20" s="143">
        <v>0</v>
      </c>
      <c r="D20" s="143">
        <v>0</v>
      </c>
      <c r="E20" s="143">
        <v>0</v>
      </c>
      <c r="F20" s="143">
        <f t="shared" si="0"/>
        <v>0</v>
      </c>
    </row>
    <row r="21" spans="1:6" x14ac:dyDescent="0.2">
      <c r="A21" s="22">
        <v>7260</v>
      </c>
      <c r="B21" s="22" t="s">
        <v>68</v>
      </c>
      <c r="C21" s="143">
        <v>0</v>
      </c>
      <c r="D21" s="143">
        <v>0</v>
      </c>
      <c r="E21" s="143">
        <v>0</v>
      </c>
      <c r="F21" s="143">
        <f t="shared" si="0"/>
        <v>0</v>
      </c>
    </row>
    <row r="22" spans="1:6" x14ac:dyDescent="0.2">
      <c r="A22" s="22">
        <v>7310</v>
      </c>
      <c r="B22" s="22" t="s">
        <v>67</v>
      </c>
      <c r="C22" s="143">
        <v>0</v>
      </c>
      <c r="D22" s="143">
        <v>0</v>
      </c>
      <c r="E22" s="143">
        <v>0</v>
      </c>
      <c r="F22" s="143">
        <f t="shared" si="0"/>
        <v>0</v>
      </c>
    </row>
    <row r="23" spans="1:6" x14ac:dyDescent="0.2">
      <c r="A23" s="22">
        <v>7320</v>
      </c>
      <c r="B23" s="22" t="s">
        <v>66</v>
      </c>
      <c r="C23" s="143">
        <v>0</v>
      </c>
      <c r="D23" s="143">
        <v>0</v>
      </c>
      <c r="E23" s="143">
        <v>0</v>
      </c>
      <c r="F23" s="143">
        <f t="shared" si="0"/>
        <v>0</v>
      </c>
    </row>
    <row r="24" spans="1:6" x14ac:dyDescent="0.2">
      <c r="A24" s="22">
        <v>7330</v>
      </c>
      <c r="B24" s="22" t="s">
        <v>65</v>
      </c>
      <c r="C24" s="143">
        <v>0</v>
      </c>
      <c r="D24" s="143">
        <v>0</v>
      </c>
      <c r="E24" s="143">
        <v>0</v>
      </c>
      <c r="F24" s="143">
        <f t="shared" si="0"/>
        <v>0</v>
      </c>
    </row>
    <row r="25" spans="1:6" x14ac:dyDescent="0.2">
      <c r="A25" s="22">
        <v>7340</v>
      </c>
      <c r="B25" s="22" t="s">
        <v>64</v>
      </c>
      <c r="C25" s="143">
        <v>0</v>
      </c>
      <c r="D25" s="143">
        <v>0</v>
      </c>
      <c r="E25" s="143">
        <v>0</v>
      </c>
      <c r="F25" s="143">
        <f t="shared" si="0"/>
        <v>0</v>
      </c>
    </row>
    <row r="26" spans="1:6" x14ac:dyDescent="0.2">
      <c r="A26" s="22">
        <v>7350</v>
      </c>
      <c r="B26" s="22" t="s">
        <v>63</v>
      </c>
      <c r="C26" s="143">
        <v>0</v>
      </c>
      <c r="D26" s="143">
        <v>0</v>
      </c>
      <c r="E26" s="143">
        <v>0</v>
      </c>
      <c r="F26" s="143">
        <f t="shared" si="0"/>
        <v>0</v>
      </c>
    </row>
    <row r="27" spans="1:6" x14ac:dyDescent="0.2">
      <c r="A27" s="22">
        <v>7360</v>
      </c>
      <c r="B27" s="22" t="s">
        <v>62</v>
      </c>
      <c r="C27" s="143">
        <v>0</v>
      </c>
      <c r="D27" s="143">
        <v>0</v>
      </c>
      <c r="E27" s="143">
        <v>0</v>
      </c>
      <c r="F27" s="143">
        <f t="shared" si="0"/>
        <v>0</v>
      </c>
    </row>
    <row r="28" spans="1:6" x14ac:dyDescent="0.2">
      <c r="A28" s="22">
        <v>7410</v>
      </c>
      <c r="B28" s="22" t="s">
        <v>61</v>
      </c>
      <c r="C28" s="143">
        <v>0</v>
      </c>
      <c r="D28" s="143">
        <v>0</v>
      </c>
      <c r="E28" s="143">
        <v>0</v>
      </c>
      <c r="F28" s="143">
        <f t="shared" si="0"/>
        <v>0</v>
      </c>
    </row>
    <row r="29" spans="1:6" x14ac:dyDescent="0.2">
      <c r="A29" s="22">
        <v>7420</v>
      </c>
      <c r="B29" s="22" t="s">
        <v>60</v>
      </c>
      <c r="C29" s="143">
        <v>0</v>
      </c>
      <c r="D29" s="143">
        <v>0</v>
      </c>
      <c r="E29" s="143">
        <v>0</v>
      </c>
      <c r="F29" s="143">
        <f t="shared" si="0"/>
        <v>0</v>
      </c>
    </row>
    <row r="30" spans="1:6" x14ac:dyDescent="0.2">
      <c r="A30" s="22">
        <v>7510</v>
      </c>
      <c r="B30" s="22" t="s">
        <v>59</v>
      </c>
      <c r="C30" s="143">
        <v>0</v>
      </c>
      <c r="D30" s="143">
        <v>0</v>
      </c>
      <c r="E30" s="143">
        <v>0</v>
      </c>
      <c r="F30" s="143">
        <f t="shared" si="0"/>
        <v>0</v>
      </c>
    </row>
    <row r="31" spans="1:6" x14ac:dyDescent="0.2">
      <c r="A31" s="22">
        <v>7520</v>
      </c>
      <c r="B31" s="22" t="s">
        <v>58</v>
      </c>
      <c r="C31" s="143">
        <v>0</v>
      </c>
      <c r="D31" s="143">
        <v>0</v>
      </c>
      <c r="E31" s="143">
        <v>0</v>
      </c>
      <c r="F31" s="143">
        <f t="shared" si="0"/>
        <v>0</v>
      </c>
    </row>
    <row r="32" spans="1:6" x14ac:dyDescent="0.2">
      <c r="A32" s="22">
        <v>7610</v>
      </c>
      <c r="B32" s="22" t="s">
        <v>57</v>
      </c>
      <c r="C32" s="143">
        <v>0</v>
      </c>
      <c r="D32" s="143">
        <v>0</v>
      </c>
      <c r="E32" s="143">
        <v>0</v>
      </c>
      <c r="F32" s="143">
        <f t="shared" si="0"/>
        <v>0</v>
      </c>
    </row>
    <row r="33" spans="1:6" x14ac:dyDescent="0.2">
      <c r="A33" s="22">
        <v>7620</v>
      </c>
      <c r="B33" s="22" t="s">
        <v>56</v>
      </c>
      <c r="C33" s="143">
        <v>0</v>
      </c>
      <c r="D33" s="143">
        <v>0</v>
      </c>
      <c r="E33" s="143">
        <v>0</v>
      </c>
      <c r="F33" s="143">
        <f t="shared" si="0"/>
        <v>0</v>
      </c>
    </row>
    <row r="34" spans="1:6" x14ac:dyDescent="0.2">
      <c r="A34" s="22">
        <v>7630</v>
      </c>
      <c r="B34" s="22" t="s">
        <v>55</v>
      </c>
      <c r="C34" s="143">
        <v>0</v>
      </c>
      <c r="D34" s="143">
        <v>0</v>
      </c>
      <c r="E34" s="143">
        <v>0</v>
      </c>
      <c r="F34" s="143">
        <f t="shared" si="0"/>
        <v>0</v>
      </c>
    </row>
    <row r="35" spans="1:6" x14ac:dyDescent="0.2">
      <c r="A35" s="22">
        <v>7640</v>
      </c>
      <c r="B35" s="22" t="s">
        <v>54</v>
      </c>
      <c r="C35" s="143">
        <v>0</v>
      </c>
      <c r="D35" s="143">
        <v>0</v>
      </c>
      <c r="E35" s="143">
        <v>0</v>
      </c>
      <c r="F35" s="143">
        <f t="shared" ref="F35" si="1">C35+D35+E35</f>
        <v>0</v>
      </c>
    </row>
    <row r="36" spans="1:6" x14ac:dyDescent="0.2">
      <c r="C36" s="143"/>
      <c r="D36" s="143"/>
      <c r="E36" s="143"/>
      <c r="F36" s="143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207" t="s">
        <v>544</v>
      </c>
      <c r="C39" s="207"/>
      <c r="D39" s="27"/>
      <c r="E39" s="27"/>
      <c r="F39" s="27"/>
    </row>
    <row r="40" spans="1:6" x14ac:dyDescent="0.2">
      <c r="B40" s="123" t="s">
        <v>406</v>
      </c>
      <c r="C40" s="128">
        <f>H1</f>
        <v>2025</v>
      </c>
      <c r="D40" s="27"/>
      <c r="E40" s="27"/>
      <c r="F40" s="27"/>
    </row>
    <row r="41" spans="1:6" x14ac:dyDescent="0.2">
      <c r="A41" s="22">
        <v>8110</v>
      </c>
      <c r="B41" s="101" t="s">
        <v>52</v>
      </c>
      <c r="C41" s="90">
        <v>567840000</v>
      </c>
      <c r="D41" s="27"/>
      <c r="E41" s="27"/>
      <c r="F41" s="27"/>
    </row>
    <row r="42" spans="1:6" x14ac:dyDescent="0.2">
      <c r="A42" s="22">
        <v>8120</v>
      </c>
      <c r="B42" s="101" t="s">
        <v>51</v>
      </c>
      <c r="C42" s="90">
        <v>-293115354.89999998</v>
      </c>
      <c r="D42" s="27"/>
      <c r="E42" s="27"/>
      <c r="F42" s="27"/>
    </row>
    <row r="43" spans="1:6" x14ac:dyDescent="0.2">
      <c r="A43" s="22">
        <v>8130</v>
      </c>
      <c r="B43" s="101" t="s">
        <v>50</v>
      </c>
      <c r="C43" s="90">
        <v>18082708.789999999</v>
      </c>
      <c r="D43" s="27"/>
      <c r="E43" s="27"/>
      <c r="F43" s="27"/>
    </row>
    <row r="44" spans="1:6" x14ac:dyDescent="0.2">
      <c r="A44" s="22">
        <v>8140</v>
      </c>
      <c r="B44" s="101" t="s">
        <v>49</v>
      </c>
      <c r="C44" s="90">
        <v>-10697917.789999999</v>
      </c>
      <c r="D44" s="27"/>
      <c r="E44" s="27"/>
      <c r="F44" s="27"/>
    </row>
    <row r="45" spans="1:6" x14ac:dyDescent="0.2">
      <c r="A45" s="22">
        <v>8150</v>
      </c>
      <c r="B45" s="101" t="s">
        <v>48</v>
      </c>
      <c r="C45" s="90">
        <v>-282109436.10000002</v>
      </c>
      <c r="D45" s="27"/>
      <c r="E45" s="27"/>
      <c r="F45" s="27"/>
    </row>
    <row r="46" spans="1:6" x14ac:dyDescent="0.2">
      <c r="B46" s="124"/>
      <c r="C46" s="125"/>
      <c r="D46" s="27"/>
      <c r="E46" s="27"/>
      <c r="F46" s="27"/>
    </row>
    <row r="47" spans="1:6" x14ac:dyDescent="0.2">
      <c r="B47" s="130"/>
      <c r="C47" s="131"/>
      <c r="D47" s="27"/>
      <c r="E47" s="27"/>
      <c r="F47" s="27"/>
    </row>
    <row r="48" spans="1:6" x14ac:dyDescent="0.2">
      <c r="B48" s="207" t="s">
        <v>545</v>
      </c>
      <c r="C48" s="207"/>
    </row>
    <row r="49" spans="1:3" x14ac:dyDescent="0.2">
      <c r="B49" s="129" t="s">
        <v>406</v>
      </c>
      <c r="C49" s="128">
        <f>H1</f>
        <v>2025</v>
      </c>
    </row>
    <row r="50" spans="1:3" x14ac:dyDescent="0.2">
      <c r="A50" s="22">
        <v>8210</v>
      </c>
      <c r="B50" s="101" t="s">
        <v>47</v>
      </c>
      <c r="C50" s="155">
        <v>-567840000</v>
      </c>
    </row>
    <row r="51" spans="1:3" x14ac:dyDescent="0.2">
      <c r="A51" s="22">
        <v>8220</v>
      </c>
      <c r="B51" s="101" t="s">
        <v>46</v>
      </c>
      <c r="C51" s="155">
        <v>356227498.00999999</v>
      </c>
    </row>
    <row r="52" spans="1:3" x14ac:dyDescent="0.2">
      <c r="A52" s="22">
        <v>8230</v>
      </c>
      <c r="B52" s="101" t="s">
        <v>591</v>
      </c>
      <c r="C52" s="155">
        <v>-210285339.47999999</v>
      </c>
    </row>
    <row r="53" spans="1:3" x14ac:dyDescent="0.2">
      <c r="A53" s="22">
        <v>8240</v>
      </c>
      <c r="B53" s="101" t="s">
        <v>45</v>
      </c>
      <c r="C53" s="155">
        <v>151720721.74000001</v>
      </c>
    </row>
    <row r="54" spans="1:3" x14ac:dyDescent="0.2">
      <c r="A54" s="22">
        <v>8250</v>
      </c>
      <c r="B54" s="101" t="s">
        <v>44</v>
      </c>
      <c r="C54" s="155">
        <v>0</v>
      </c>
    </row>
    <row r="55" spans="1:3" x14ac:dyDescent="0.2">
      <c r="A55" s="22">
        <v>8260</v>
      </c>
      <c r="B55" s="101" t="s">
        <v>43</v>
      </c>
      <c r="C55" s="155">
        <v>1809105.72</v>
      </c>
    </row>
    <row r="56" spans="1:3" x14ac:dyDescent="0.2">
      <c r="A56" s="22">
        <v>8270</v>
      </c>
      <c r="B56" s="101" t="s">
        <v>42</v>
      </c>
      <c r="C56" s="155">
        <v>268368014.00999999</v>
      </c>
    </row>
    <row r="57" spans="1:3" s="168" customFormat="1" x14ac:dyDescent="0.2">
      <c r="B57" s="159"/>
      <c r="C57" s="167"/>
    </row>
    <row r="59" spans="1:3" x14ac:dyDescent="0.2">
      <c r="B59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49" orientation="landscape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lastPrinted>2025-07-25T21:47:09Z</cp:lastPrinted>
  <dcterms:created xsi:type="dcterms:W3CDTF">2012-12-11T20:36:24Z</dcterms:created>
  <dcterms:modified xsi:type="dcterms:W3CDTF">2025-07-28T13:56:47Z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